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ovat\Desktop\РАБОЧИЕ ДОКУМЕНТЫ\ОТЧЕТЫ ВНЕШНИЕ\ОТЧЕТЫ для ФАС и ФСТ\ФСТ (годовой до 01.05.)\2015 год\"/>
    </mc:Choice>
  </mc:AlternateContent>
  <bookViews>
    <workbookView xWindow="0" yWindow="0" windowWidth="28800" windowHeight="12435" activeTab="1"/>
  </bookViews>
  <sheets>
    <sheet name="2015" sheetId="4" r:id="rId1"/>
    <sheet name="расшифровка расходов 2015" sheetId="5" r:id="rId2"/>
  </sheets>
  <calcPr calcId="152511"/>
</workbook>
</file>

<file path=xl/calcChain.xml><?xml version="1.0" encoding="utf-8"?>
<calcChain xmlns="http://schemas.openxmlformats.org/spreadsheetml/2006/main">
  <c r="C53" i="4" l="1"/>
  <c r="C38" i="5"/>
  <c r="C50" i="4" l="1"/>
  <c r="C25" i="4"/>
  <c r="D37" i="5" l="1"/>
  <c r="D39" i="5" s="1"/>
  <c r="C36" i="5"/>
  <c r="D50" i="4" s="1"/>
  <c r="C35" i="5"/>
  <c r="D49" i="4" s="1"/>
  <c r="C34" i="5"/>
  <c r="D48" i="4" s="1"/>
  <c r="C33" i="5"/>
  <c r="M32" i="5"/>
  <c r="L32" i="5"/>
  <c r="K32" i="5"/>
  <c r="D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D26" i="4" s="1"/>
  <c r="C12" i="5"/>
  <c r="M11" i="5"/>
  <c r="L11" i="5"/>
  <c r="K11" i="5"/>
  <c r="J11" i="5"/>
  <c r="J32" i="5" s="1"/>
  <c r="I11" i="5"/>
  <c r="I32" i="5" s="1"/>
  <c r="I37" i="5" s="1"/>
  <c r="I39" i="5" s="1"/>
  <c r="H11" i="5"/>
  <c r="H32" i="5" s="1"/>
  <c r="H37" i="5" s="1"/>
  <c r="H39" i="5" s="1"/>
  <c r="G11" i="5"/>
  <c r="G32" i="5" s="1"/>
  <c r="G37" i="5" s="1"/>
  <c r="G39" i="5" s="1"/>
  <c r="F11" i="5"/>
  <c r="F32" i="5" s="1"/>
  <c r="F37" i="5" s="1"/>
  <c r="F39" i="5" s="1"/>
  <c r="E11" i="5"/>
  <c r="E32" i="5" s="1"/>
  <c r="E37" i="5" s="1"/>
  <c r="E39" i="5" s="1"/>
  <c r="D11" i="5"/>
  <c r="C46" i="4"/>
  <c r="C39" i="4"/>
  <c r="C37" i="4"/>
  <c r="C33" i="4"/>
  <c r="C30" i="4"/>
  <c r="C24" i="4"/>
  <c r="C45" i="4" s="1"/>
  <c r="C32" i="5" l="1"/>
  <c r="D47" i="4"/>
  <c r="D46" i="4" s="1"/>
  <c r="C11" i="5"/>
  <c r="D25" i="4"/>
  <c r="D24" i="4" s="1"/>
  <c r="D45" i="4" s="1"/>
  <c r="F45" i="4" s="1"/>
  <c r="C51" i="4"/>
  <c r="C37" i="5" l="1"/>
  <c r="C39" i="5" s="1"/>
  <c r="D51" i="4"/>
  <c r="D53" i="4" s="1"/>
  <c r="F53" i="4" s="1"/>
  <c r="C54" i="4" l="1"/>
</calcChain>
</file>

<file path=xl/sharedStrings.xml><?xml version="1.0" encoding="utf-8"?>
<sst xmlns="http://schemas.openxmlformats.org/spreadsheetml/2006/main" count="161" uniqueCount="110">
  <si>
    <t>ООО "Восточная Стивидорная Компания"</t>
  </si>
  <si>
    <t xml:space="preserve">Форма  раскрытия информации </t>
  </si>
  <si>
    <t xml:space="preserve">об основных показателях финансово-хозяйственной деятельности </t>
  </si>
  <si>
    <t>субъектов естественных монополий в сфере выполнения (оказания)</t>
  </si>
  <si>
    <t>ПОКАЗАТЕЛИ</t>
  </si>
  <si>
    <t>N  строки</t>
  </si>
  <si>
    <t>По отчету</t>
  </si>
  <si>
    <t>в т.ч.  Основная погрузка-выгрузка</t>
  </si>
  <si>
    <t>010</t>
  </si>
  <si>
    <t>011</t>
  </si>
  <si>
    <t>Валовая вместимость судов (в тыс. GT)</t>
  </si>
  <si>
    <t>Количество судозаходов (ед.)</t>
  </si>
  <si>
    <t>012</t>
  </si>
  <si>
    <t>013</t>
  </si>
  <si>
    <t>014</t>
  </si>
  <si>
    <t>1. Производственные показатели</t>
  </si>
  <si>
    <t>2. Доходы и расходы по отчету</t>
  </si>
  <si>
    <t>Доходы</t>
  </si>
  <si>
    <t>Расходы</t>
  </si>
  <si>
    <t>1.Регулируемые виды деятельности</t>
  </si>
  <si>
    <t>020</t>
  </si>
  <si>
    <t>021</t>
  </si>
  <si>
    <t>022</t>
  </si>
  <si>
    <t>1.3. Обслуживание судов на железнодорожно-паромных переправах</t>
  </si>
  <si>
    <t>1.4. Услуги буксиров при швартовых операциях</t>
  </si>
  <si>
    <t>1.5. Предоставление причалов</t>
  </si>
  <si>
    <t>1.6.1. Карабельный сбор</t>
  </si>
  <si>
    <t>023</t>
  </si>
  <si>
    <t>024</t>
  </si>
  <si>
    <t>025</t>
  </si>
  <si>
    <t>026</t>
  </si>
  <si>
    <t>0261</t>
  </si>
  <si>
    <t>0262</t>
  </si>
  <si>
    <t>0263</t>
  </si>
  <si>
    <t>1.6.2. Канальный сбор</t>
  </si>
  <si>
    <t>1.6.3. Лоцманский сбор</t>
  </si>
  <si>
    <t>1.6.3.1 Внепортовая проводка</t>
  </si>
  <si>
    <t>1.6.3.2. Внутрипортовая проводка</t>
  </si>
  <si>
    <t>02631</t>
  </si>
  <si>
    <t>02632</t>
  </si>
  <si>
    <t>1.6.4.  Маячный сбор</t>
  </si>
  <si>
    <t>1.6.5. Навигационный сбор</t>
  </si>
  <si>
    <t>1.6.5.1. в т.ч. СУДС</t>
  </si>
  <si>
    <t>1.6.6.  Ледокольный сбор</t>
  </si>
  <si>
    <t>1.6.6.1.  Зимняя навигация</t>
  </si>
  <si>
    <t>1.6.6.2. Летняя навигация</t>
  </si>
  <si>
    <t>1.6.7. Экологический сбор</t>
  </si>
  <si>
    <t>1.7. Обслуживание пассажиров</t>
  </si>
  <si>
    <t>1.8. Услуги ледокольного флота на СМП</t>
  </si>
  <si>
    <t>Всего по портовому хозяйству</t>
  </si>
  <si>
    <t>Финансовый результат (прибыль+, убыток -)</t>
  </si>
  <si>
    <t>0264</t>
  </si>
  <si>
    <t>0265</t>
  </si>
  <si>
    <t>02651</t>
  </si>
  <si>
    <t>0266</t>
  </si>
  <si>
    <t>02661</t>
  </si>
  <si>
    <t>02662</t>
  </si>
  <si>
    <t>0267</t>
  </si>
  <si>
    <t>027</t>
  </si>
  <si>
    <t>028</t>
  </si>
  <si>
    <t>030</t>
  </si>
  <si>
    <t>040</t>
  </si>
  <si>
    <t>050</t>
  </si>
  <si>
    <t>060</t>
  </si>
  <si>
    <t>(в тыс.руб.)</t>
  </si>
  <si>
    <t>примечание:</t>
  </si>
  <si>
    <t xml:space="preserve">Строка 030 (расходы) равна сумме строк "Себестоимость продаж", "Комммерческие расходы", </t>
  </si>
  <si>
    <t>По строке 040 (расходы) отражается сумма строк "Проценты к уплате", "Прочие расходы"</t>
  </si>
  <si>
    <t xml:space="preserve">По строке 040 (доходы) отражается сумма строк "Доходы от участия в др.организациях", "Проценты </t>
  </si>
  <si>
    <t>Финансовый результат по строку 060 равен строке "Прибыль (убыток) до налогообложения"</t>
  </si>
  <si>
    <t xml:space="preserve"> "Управленческие расходы".</t>
  </si>
  <si>
    <t>отчетности предприятия.</t>
  </si>
  <si>
    <t>Наименование хозяйств, работ и операций</t>
  </si>
  <si>
    <t>1.6. Портовые сборы, в том числе:</t>
  </si>
  <si>
    <t>№
строки</t>
  </si>
  <si>
    <t>Прочие расходы</t>
  </si>
  <si>
    <t xml:space="preserve">III. Расшифровка расходов 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</si>
  <si>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</si>
  <si>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</si>
  <si>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</si>
  <si>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</si>
  <si>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амортизация</t>
  </si>
  <si>
    <t>прочие работы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</si>
  <si>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</si>
  <si>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</si>
  <si>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</si>
  <si>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1.1. Погрузка и выгрузка грузов (контейнеры)</t>
  </si>
  <si>
    <t>1.2. Хранение грузов (контейнеры)</t>
  </si>
  <si>
    <t>2.3. Организация перевозки грузов</t>
  </si>
  <si>
    <t>Итого по регулируемым видам деятельности</t>
  </si>
  <si>
    <t>2.1. Погрузка и выгрузка грузов навалочных  и прочих ген.грузов</t>
  </si>
  <si>
    <t>2.2. Хранение навалочных и прочих ген.грузов</t>
  </si>
  <si>
    <t>2.4. дополнительные работы, связанные с грузом</t>
  </si>
  <si>
    <t xml:space="preserve">Прочие доходы и расходы </t>
  </si>
  <si>
    <t xml:space="preserve">ВСЕГО          </t>
  </si>
  <si>
    <t xml:space="preserve">ВСЕГО     </t>
  </si>
  <si>
    <t>2.1. Погрузка и выгрузка  навалочных  и прочих ген.грузов</t>
  </si>
  <si>
    <t>2.4. Дополнительные работы, связанные с грузом</t>
  </si>
  <si>
    <t>регулируемых работ (услуг) в морских портах</t>
  </si>
  <si>
    <t>Расходы  всего</t>
  </si>
  <si>
    <t>Отчисления на соц. нужды</t>
  </si>
  <si>
    <t>погрузка-выгрузка на паромной переправе</t>
  </si>
  <si>
    <t>Перегружено грузов ( в тыс.физо-тонн)</t>
  </si>
  <si>
    <t>Непланируемые доходы и расходы (операционные и внереализационные)</t>
  </si>
  <si>
    <t>Строка 030 (доходы) равна строке "Выручка" Отчета о финансовых результатах бухгалтерской</t>
  </si>
  <si>
    <t>к получению", "Прочие доходы"  отчета о финансовых результатах бухгалтерской  отчетности предприятия.</t>
  </si>
  <si>
    <t>отчета о финансовых результатах бухгалтерской  отчетности предприятия.</t>
  </si>
  <si>
    <t>отчета о финансовых результатах  бухгалтерской отчетности предприятия.</t>
  </si>
  <si>
    <t>2.Нерегулируемые виды деятельности</t>
  </si>
  <si>
    <t>Прогоноз на 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</si>
</sst>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u/>
      <sz val="9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2" fillId="0" borderId="0" xfId="0" applyFont="1" applyAlignment="1">
      <alignment horizontal="right"/>
    </xf>
    <xf numFmtId="0" fontId="0" fillId="0" borderId="1" xfId="0" applyFill="1" applyBorder="1" applyAlignment="1">
      <alignment horizontal="left" wrapText="1" indent="1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9" fontId="0" fillId="0" borderId="0" xfId="1" applyFont="1" applyFill="1"/>
    <xf numFmtId="0" fontId="0" fillId="0" borderId="1" xfId="0" applyFill="1" applyBorder="1" applyAlignment="1">
      <alignment horizontal="left" indent="1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 applyAlignment="1">
      <alignment horizontal="left" indent="3"/>
    </xf>
    <xf numFmtId="0" fontId="0" fillId="0" borderId="1" xfId="0" applyFill="1" applyBorder="1" applyAlignment="1">
      <alignment horizontal="left"/>
    </xf>
    <xf numFmtId="9" fontId="6" fillId="0" borderId="0" xfId="1" applyFont="1" applyFill="1"/>
    <xf numFmtId="0" fontId="6" fillId="0" borderId="0" xfId="0" applyFont="1" applyFill="1"/>
    <xf numFmtId="9" fontId="6" fillId="0" borderId="0" xfId="1" applyFont="1"/>
    <xf numFmtId="0" fontId="9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Fill="1" applyBorder="1"/>
    <xf numFmtId="3" fontId="11" fillId="0" borderId="1" xfId="0" applyNumberFormat="1" applyFont="1" applyFill="1" applyBorder="1"/>
    <xf numFmtId="1" fontId="0" fillId="0" borderId="0" xfId="0" applyNumberFormat="1"/>
    <xf numFmtId="2" fontId="10" fillId="0" borderId="1" xfId="0" applyNumberFormat="1" applyFont="1" applyBorder="1" applyAlignment="1">
      <alignment horizontal="center"/>
    </xf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 applyAlignment="1"/>
    <xf numFmtId="3" fontId="0" fillId="0" borderId="1" xfId="0" applyNumberFormat="1" applyBorder="1"/>
    <xf numFmtId="3" fontId="0" fillId="2" borderId="1" xfId="0" applyNumberFormat="1" applyFill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0" xfId="0" applyNumberFormat="1"/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6"/>
  <sheetViews>
    <sheetView workbookViewId="0">
      <selection activeCell="M51" sqref="M51"/>
    </sheetView>
  </sheetViews>
  <sheetFormatPr defaultRowHeight="12.75" x14ac:dyDescent="0.2"/>
  <cols>
    <col min="1" max="1" width="44.140625" customWidth="1"/>
    <col min="2" max="2" width="7.85546875" customWidth="1"/>
    <col min="3" max="3" width="12.85546875" customWidth="1"/>
    <col min="4" max="4" width="14.7109375" customWidth="1"/>
    <col min="5" max="5" width="13" customWidth="1"/>
  </cols>
  <sheetData>
    <row r="2" spans="1:3" x14ac:dyDescent="0.2">
      <c r="B2" s="5" t="s">
        <v>1</v>
      </c>
    </row>
    <row r="3" spans="1:3" x14ac:dyDescent="0.2">
      <c r="B3" s="5" t="s">
        <v>2</v>
      </c>
    </row>
    <row r="4" spans="1:3" x14ac:dyDescent="0.2">
      <c r="B4" s="5" t="s">
        <v>3</v>
      </c>
    </row>
    <row r="5" spans="1:3" x14ac:dyDescent="0.2">
      <c r="B5" s="27" t="s">
        <v>98</v>
      </c>
    </row>
    <row r="6" spans="1:3" x14ac:dyDescent="0.2">
      <c r="B6" s="5" t="s">
        <v>109</v>
      </c>
    </row>
    <row r="8" spans="1:3" ht="15" x14ac:dyDescent="0.25">
      <c r="C8" s="2" t="s">
        <v>0</v>
      </c>
    </row>
    <row r="10" spans="1:3" ht="15" x14ac:dyDescent="0.25">
      <c r="A10" s="10" t="s">
        <v>15</v>
      </c>
    </row>
    <row r="12" spans="1:3" x14ac:dyDescent="0.2">
      <c r="A12" s="56" t="s">
        <v>4</v>
      </c>
      <c r="B12" s="57" t="s">
        <v>5</v>
      </c>
      <c r="C12" s="53" t="s">
        <v>6</v>
      </c>
    </row>
    <row r="13" spans="1:3" x14ac:dyDescent="0.2">
      <c r="A13" s="56"/>
      <c r="B13" s="57"/>
      <c r="C13" s="53">
        <v>1</v>
      </c>
    </row>
    <row r="14" spans="1:3" x14ac:dyDescent="0.2">
      <c r="A14" s="3" t="s">
        <v>102</v>
      </c>
      <c r="B14" s="4" t="s">
        <v>8</v>
      </c>
      <c r="C14" s="32">
        <v>3772.24</v>
      </c>
    </row>
    <row r="15" spans="1:3" x14ac:dyDescent="0.2">
      <c r="A15" s="3" t="s">
        <v>7</v>
      </c>
      <c r="B15" s="4" t="s">
        <v>9</v>
      </c>
      <c r="C15" s="32">
        <v>3772.2370000000001</v>
      </c>
    </row>
    <row r="16" spans="1:3" x14ac:dyDescent="0.2">
      <c r="A16" s="3" t="s">
        <v>101</v>
      </c>
      <c r="B16" s="4" t="s">
        <v>12</v>
      </c>
      <c r="C16" s="28">
        <v>0</v>
      </c>
    </row>
    <row r="17" spans="1:6" ht="22.15" customHeight="1" x14ac:dyDescent="0.2">
      <c r="A17" s="3" t="s">
        <v>10</v>
      </c>
      <c r="B17" s="4" t="s">
        <v>13</v>
      </c>
      <c r="C17" s="28"/>
    </row>
    <row r="18" spans="1:6" ht="22.15" customHeight="1" x14ac:dyDescent="0.2">
      <c r="A18" s="3" t="s">
        <v>11</v>
      </c>
      <c r="B18" s="4" t="s">
        <v>14</v>
      </c>
      <c r="C18" s="28">
        <v>657</v>
      </c>
    </row>
    <row r="19" spans="1:6" x14ac:dyDescent="0.2">
      <c r="C19" s="51"/>
    </row>
    <row r="20" spans="1:6" ht="15" x14ac:dyDescent="0.25">
      <c r="A20" s="10" t="s">
        <v>16</v>
      </c>
      <c r="C20" s="51"/>
    </row>
    <row r="21" spans="1:6" x14ac:dyDescent="0.2">
      <c r="C21" s="51"/>
      <c r="D21" t="s">
        <v>64</v>
      </c>
    </row>
    <row r="22" spans="1:6" x14ac:dyDescent="0.2">
      <c r="A22" s="58" t="s">
        <v>72</v>
      </c>
      <c r="B22" s="60" t="s">
        <v>5</v>
      </c>
      <c r="C22" s="52" t="s">
        <v>17</v>
      </c>
      <c r="D22" s="36" t="s">
        <v>18</v>
      </c>
    </row>
    <row r="23" spans="1:6" x14ac:dyDescent="0.2">
      <c r="A23" s="59"/>
      <c r="B23" s="60"/>
      <c r="C23" s="52">
        <v>1</v>
      </c>
      <c r="D23" s="36">
        <v>2</v>
      </c>
    </row>
    <row r="24" spans="1:6" s="14" customFormat="1" x14ac:dyDescent="0.2">
      <c r="A24" s="15" t="s">
        <v>19</v>
      </c>
      <c r="B24" s="16" t="s">
        <v>20</v>
      </c>
      <c r="C24" s="30">
        <f>C25+C26+C27+C28+C29+C30+C43+C44</f>
        <v>3882090</v>
      </c>
      <c r="D24" s="34">
        <f>D25+D26+D27+D28+D29+D30+D43+D44</f>
        <v>1026923.77</v>
      </c>
      <c r="F24" s="19"/>
    </row>
    <row r="25" spans="1:6" s="14" customFormat="1" x14ac:dyDescent="0.2">
      <c r="A25" s="20" t="s">
        <v>86</v>
      </c>
      <c r="B25" s="12" t="s">
        <v>21</v>
      </c>
      <c r="C25" s="29">
        <f>3391732-275</f>
        <v>3391457</v>
      </c>
      <c r="D25" s="33">
        <f>'расшифровка расходов 2015'!C12</f>
        <v>897137.31</v>
      </c>
      <c r="F25" s="19"/>
    </row>
    <row r="26" spans="1:6" s="14" customFormat="1" x14ac:dyDescent="0.2">
      <c r="A26" s="20" t="s">
        <v>87</v>
      </c>
      <c r="B26" s="12" t="s">
        <v>22</v>
      </c>
      <c r="C26" s="29">
        <v>490633</v>
      </c>
      <c r="D26" s="33">
        <f>'расшифровка расходов 2015'!C13</f>
        <v>129786.46</v>
      </c>
      <c r="F26" s="19"/>
    </row>
    <row r="27" spans="1:6" s="14" customFormat="1" ht="27" hidden="1" customHeight="1" x14ac:dyDescent="0.2">
      <c r="A27" s="11" t="s">
        <v>23</v>
      </c>
      <c r="B27" s="12" t="s">
        <v>27</v>
      </c>
      <c r="C27" s="29"/>
      <c r="D27" s="33"/>
      <c r="F27" s="19"/>
    </row>
    <row r="28" spans="1:6" s="14" customFormat="1" hidden="1" x14ac:dyDescent="0.2">
      <c r="A28" s="20" t="s">
        <v>24</v>
      </c>
      <c r="B28" s="12" t="s">
        <v>28</v>
      </c>
      <c r="C28" s="29"/>
      <c r="D28" s="33"/>
      <c r="F28" s="19"/>
    </row>
    <row r="29" spans="1:6" s="14" customFormat="1" hidden="1" x14ac:dyDescent="0.2">
      <c r="A29" s="20" t="s">
        <v>25</v>
      </c>
      <c r="B29" s="12" t="s">
        <v>29</v>
      </c>
      <c r="C29" s="29"/>
      <c r="D29" s="33"/>
      <c r="F29" s="19"/>
    </row>
    <row r="30" spans="1:6" s="14" customFormat="1" hidden="1" x14ac:dyDescent="0.2">
      <c r="A30" s="20" t="s">
        <v>73</v>
      </c>
      <c r="B30" s="12" t="s">
        <v>30</v>
      </c>
      <c r="C30" s="29">
        <f>C31+C32+C33+C36+C37+C39+C42</f>
        <v>0</v>
      </c>
      <c r="D30" s="33"/>
      <c r="F30" s="19"/>
    </row>
    <row r="31" spans="1:6" s="14" customFormat="1" hidden="1" x14ac:dyDescent="0.2">
      <c r="A31" s="21" t="s">
        <v>26</v>
      </c>
      <c r="B31" s="12" t="s">
        <v>31</v>
      </c>
      <c r="C31" s="29"/>
      <c r="D31" s="33"/>
      <c r="F31" s="19"/>
    </row>
    <row r="32" spans="1:6" s="14" customFormat="1" hidden="1" x14ac:dyDescent="0.2">
      <c r="A32" s="21" t="s">
        <v>34</v>
      </c>
      <c r="B32" s="12" t="s">
        <v>32</v>
      </c>
      <c r="C32" s="29"/>
      <c r="D32" s="33"/>
      <c r="F32" s="19"/>
    </row>
    <row r="33" spans="1:6" s="14" customFormat="1" hidden="1" x14ac:dyDescent="0.2">
      <c r="A33" s="21" t="s">
        <v>35</v>
      </c>
      <c r="B33" s="12" t="s">
        <v>33</v>
      </c>
      <c r="C33" s="29">
        <f>C34+C35</f>
        <v>0</v>
      </c>
      <c r="D33" s="33"/>
      <c r="F33" s="19"/>
    </row>
    <row r="34" spans="1:6" s="14" customFormat="1" hidden="1" x14ac:dyDescent="0.2">
      <c r="A34" s="22" t="s">
        <v>36</v>
      </c>
      <c r="B34" s="12" t="s">
        <v>38</v>
      </c>
      <c r="C34" s="29"/>
      <c r="D34" s="33"/>
      <c r="F34" s="19"/>
    </row>
    <row r="35" spans="1:6" s="14" customFormat="1" hidden="1" x14ac:dyDescent="0.2">
      <c r="A35" s="22" t="s">
        <v>37</v>
      </c>
      <c r="B35" s="12" t="s">
        <v>39</v>
      </c>
      <c r="C35" s="29"/>
      <c r="D35" s="33"/>
      <c r="F35" s="19"/>
    </row>
    <row r="36" spans="1:6" s="14" customFormat="1" hidden="1" x14ac:dyDescent="0.2">
      <c r="A36" s="21" t="s">
        <v>40</v>
      </c>
      <c r="B36" s="12" t="s">
        <v>51</v>
      </c>
      <c r="C36" s="29"/>
      <c r="D36" s="33"/>
      <c r="F36" s="19"/>
    </row>
    <row r="37" spans="1:6" s="14" customFormat="1" hidden="1" x14ac:dyDescent="0.2">
      <c r="A37" s="21" t="s">
        <v>41</v>
      </c>
      <c r="B37" s="12" t="s">
        <v>52</v>
      </c>
      <c r="C37" s="29">
        <f>C38</f>
        <v>0</v>
      </c>
      <c r="D37" s="33"/>
      <c r="F37" s="19"/>
    </row>
    <row r="38" spans="1:6" s="14" customFormat="1" hidden="1" x14ac:dyDescent="0.2">
      <c r="A38" s="22" t="s">
        <v>42</v>
      </c>
      <c r="B38" s="12" t="s">
        <v>53</v>
      </c>
      <c r="C38" s="29"/>
      <c r="D38" s="33"/>
      <c r="F38" s="19"/>
    </row>
    <row r="39" spans="1:6" s="14" customFormat="1" hidden="1" x14ac:dyDescent="0.2">
      <c r="A39" s="21" t="s">
        <v>43</v>
      </c>
      <c r="B39" s="12" t="s">
        <v>54</v>
      </c>
      <c r="C39" s="29">
        <f>C40+C41</f>
        <v>0</v>
      </c>
      <c r="D39" s="33"/>
      <c r="F39" s="19"/>
    </row>
    <row r="40" spans="1:6" s="14" customFormat="1" hidden="1" x14ac:dyDescent="0.2">
      <c r="A40" s="22" t="s">
        <v>44</v>
      </c>
      <c r="B40" s="12" t="s">
        <v>55</v>
      </c>
      <c r="C40" s="29"/>
      <c r="D40" s="33"/>
      <c r="F40" s="19"/>
    </row>
    <row r="41" spans="1:6" s="14" customFormat="1" hidden="1" x14ac:dyDescent="0.2">
      <c r="A41" s="22" t="s">
        <v>45</v>
      </c>
      <c r="B41" s="12" t="s">
        <v>56</v>
      </c>
      <c r="C41" s="29"/>
      <c r="D41" s="33"/>
      <c r="F41" s="19"/>
    </row>
    <row r="42" spans="1:6" s="14" customFormat="1" hidden="1" x14ac:dyDescent="0.2">
      <c r="A42" s="21" t="s">
        <v>46</v>
      </c>
      <c r="B42" s="12" t="s">
        <v>57</v>
      </c>
      <c r="C42" s="29"/>
      <c r="D42" s="33"/>
      <c r="F42" s="19"/>
    </row>
    <row r="43" spans="1:6" s="14" customFormat="1" hidden="1" x14ac:dyDescent="0.2">
      <c r="A43" s="20" t="s">
        <v>47</v>
      </c>
      <c r="B43" s="12" t="s">
        <v>58</v>
      </c>
      <c r="C43" s="29"/>
      <c r="D43" s="33"/>
      <c r="F43" s="19"/>
    </row>
    <row r="44" spans="1:6" s="14" customFormat="1" hidden="1" x14ac:dyDescent="0.2">
      <c r="A44" s="20" t="s">
        <v>48</v>
      </c>
      <c r="B44" s="12" t="s">
        <v>59</v>
      </c>
      <c r="C44" s="29"/>
      <c r="D44" s="33"/>
      <c r="F44" s="19"/>
    </row>
    <row r="45" spans="1:6" s="14" customFormat="1" hidden="1" x14ac:dyDescent="0.2">
      <c r="A45" s="23" t="s">
        <v>89</v>
      </c>
      <c r="B45" s="12"/>
      <c r="C45" s="29">
        <f>C24</f>
        <v>3882090</v>
      </c>
      <c r="D45" s="33">
        <f>D24</f>
        <v>1026923.77</v>
      </c>
      <c r="F45" s="24">
        <f>D45/C45-1</f>
        <v>-0.73547141617015577</v>
      </c>
    </row>
    <row r="46" spans="1:6" s="14" customFormat="1" x14ac:dyDescent="0.2">
      <c r="A46" s="15" t="s">
        <v>108</v>
      </c>
      <c r="B46" s="16"/>
      <c r="C46" s="30">
        <f>C47+C48+C49+C50</f>
        <v>2734076</v>
      </c>
      <c r="D46" s="30">
        <f>D47+D48+D49+D50</f>
        <v>723241.22</v>
      </c>
      <c r="F46" s="24"/>
    </row>
    <row r="47" spans="1:6" s="14" customFormat="1" ht="25.5" x14ac:dyDescent="0.2">
      <c r="A47" s="11" t="s">
        <v>90</v>
      </c>
      <c r="B47" s="12"/>
      <c r="C47" s="29">
        <v>275</v>
      </c>
      <c r="D47" s="33">
        <f>'расшифровка расходов 2015'!C33</f>
        <v>72.740000000000009</v>
      </c>
      <c r="F47" s="25"/>
    </row>
    <row r="48" spans="1:6" s="14" customFormat="1" x14ac:dyDescent="0.2">
      <c r="A48" s="20" t="s">
        <v>91</v>
      </c>
      <c r="B48" s="12"/>
      <c r="C48" s="29">
        <v>816</v>
      </c>
      <c r="D48" s="33">
        <f>'расшифровка расходов 2015'!C34</f>
        <v>215.84</v>
      </c>
      <c r="F48" s="25"/>
    </row>
    <row r="49" spans="1:6" s="14" customFormat="1" x14ac:dyDescent="0.2">
      <c r="A49" s="20" t="s">
        <v>88</v>
      </c>
      <c r="B49" s="12"/>
      <c r="C49" s="29">
        <v>693797</v>
      </c>
      <c r="D49" s="33">
        <f>'расшифровка расходов 2015'!C35</f>
        <v>183529.13</v>
      </c>
      <c r="F49" s="25"/>
    </row>
    <row r="50" spans="1:6" s="14" customFormat="1" x14ac:dyDescent="0.2">
      <c r="A50" s="11" t="s">
        <v>92</v>
      </c>
      <c r="B50" s="12"/>
      <c r="C50" s="29">
        <f>210824+1828364</f>
        <v>2039188</v>
      </c>
      <c r="D50" s="33">
        <f>'расшифровка расходов 2015'!C36</f>
        <v>539423.51</v>
      </c>
      <c r="F50" s="25"/>
    </row>
    <row r="51" spans="1:6" s="14" customFormat="1" ht="17.25" customHeight="1" x14ac:dyDescent="0.2">
      <c r="A51" s="15" t="s">
        <v>49</v>
      </c>
      <c r="B51" s="16" t="s">
        <v>60</v>
      </c>
      <c r="C51" s="30">
        <f>C46+C24</f>
        <v>6616166</v>
      </c>
      <c r="D51" s="30">
        <f>D46+D24</f>
        <v>1750164.99</v>
      </c>
      <c r="F51" s="24"/>
    </row>
    <row r="52" spans="1:6" s="14" customFormat="1" ht="25.5" x14ac:dyDescent="0.2">
      <c r="A52" s="13" t="s">
        <v>103</v>
      </c>
      <c r="B52" s="12" t="s">
        <v>61</v>
      </c>
      <c r="C52" s="29">
        <v>1827496</v>
      </c>
      <c r="D52" s="33">
        <v>1661771</v>
      </c>
      <c r="F52" s="25"/>
    </row>
    <row r="53" spans="1:6" ht="18.75" customHeight="1" x14ac:dyDescent="0.2">
      <c r="A53" s="35" t="s">
        <v>94</v>
      </c>
      <c r="B53" s="16" t="s">
        <v>62</v>
      </c>
      <c r="C53" s="30">
        <f>C52+C51</f>
        <v>8443662</v>
      </c>
      <c r="D53" s="34">
        <f>D52+D51</f>
        <v>3411935.99</v>
      </c>
      <c r="F53" s="26">
        <f>D53/C53-1</f>
        <v>-0.59591750711954128</v>
      </c>
    </row>
    <row r="54" spans="1:6" ht="21.75" customHeight="1" x14ac:dyDescent="0.2">
      <c r="A54" s="15" t="s">
        <v>50</v>
      </c>
      <c r="B54" s="16" t="s">
        <v>63</v>
      </c>
      <c r="C54" s="30">
        <f>C53-D53</f>
        <v>5031726.01</v>
      </c>
      <c r="D54" s="33"/>
    </row>
    <row r="55" spans="1:6" x14ac:dyDescent="0.2">
      <c r="A55" s="14"/>
      <c r="B55" s="14"/>
      <c r="C55" s="14"/>
      <c r="D55" s="14"/>
    </row>
    <row r="56" spans="1:6" x14ac:dyDescent="0.2">
      <c r="A56" s="14" t="s">
        <v>65</v>
      </c>
      <c r="B56" s="14"/>
      <c r="C56" s="14"/>
      <c r="D56" s="14"/>
    </row>
    <row r="57" spans="1:6" x14ac:dyDescent="0.2">
      <c r="A57" s="14" t="s">
        <v>104</v>
      </c>
      <c r="B57" s="14"/>
      <c r="C57" s="14"/>
      <c r="D57" s="14"/>
    </row>
    <row r="58" spans="1:6" x14ac:dyDescent="0.2">
      <c r="A58" s="14" t="s">
        <v>71</v>
      </c>
      <c r="B58" s="14"/>
      <c r="C58" s="14"/>
      <c r="D58" s="14"/>
    </row>
    <row r="59" spans="1:6" x14ac:dyDescent="0.2">
      <c r="A59" s="14" t="s">
        <v>66</v>
      </c>
      <c r="B59" s="14"/>
      <c r="C59" s="14"/>
      <c r="D59" s="14"/>
    </row>
    <row r="60" spans="1:6" x14ac:dyDescent="0.2">
      <c r="A60" s="14" t="s">
        <v>70</v>
      </c>
      <c r="B60" s="14"/>
      <c r="C60" s="14"/>
      <c r="D60" s="14"/>
    </row>
    <row r="61" spans="1:6" x14ac:dyDescent="0.2">
      <c r="A61" s="14" t="s">
        <v>68</v>
      </c>
      <c r="B61" s="14"/>
      <c r="C61" s="14"/>
      <c r="D61" s="14"/>
    </row>
    <row r="62" spans="1:6" x14ac:dyDescent="0.2">
      <c r="A62" t="s">
        <v>105</v>
      </c>
    </row>
    <row r="63" spans="1:6" x14ac:dyDescent="0.2">
      <c r="A63" t="s">
        <v>67</v>
      </c>
    </row>
    <row r="64" spans="1:6" x14ac:dyDescent="0.2">
      <c r="A64" t="s">
        <v>106</v>
      </c>
    </row>
    <row r="65" spans="1:1" x14ac:dyDescent="0.2">
      <c r="A65" t="s">
        <v>69</v>
      </c>
    </row>
    <row r="66" spans="1:1" x14ac:dyDescent="0.2">
      <c r="A66" t="s">
        <v>107</v>
      </c>
    </row>
  </sheetData>
  <mergeCells count="4">
    <mergeCell ref="A12:A13"/>
    <mergeCell ref="B12:B13"/>
    <mergeCell ref="A22:A23"/>
    <mergeCell ref="B22:B23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tabSelected="1" workbookViewId="0">
      <selection activeCell="E44" sqref="E44"/>
    </sheetView>
  </sheetViews>
  <sheetFormatPr defaultRowHeight="12.75" x14ac:dyDescent="0.2"/>
  <cols>
    <col min="1" max="1" width="41" customWidth="1"/>
    <col min="3" max="3" width="10.42578125" customWidth="1"/>
    <col min="4" max="4" width="15.140625" hidden="1" customWidth="1"/>
    <col min="5" max="9" width="15.140625" customWidth="1"/>
    <col min="10" max="10" width="14.140625" customWidth="1"/>
    <col min="11" max="11" width="12.140625" customWidth="1"/>
    <col min="12" max="12" width="12" customWidth="1"/>
    <col min="13" max="13" width="12.5703125" customWidth="1"/>
  </cols>
  <sheetData>
    <row r="2" spans="1:13" x14ac:dyDescent="0.2">
      <c r="A2" s="62" t="s">
        <v>76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x14ac:dyDescent="0.2">
      <c r="K3" s="63"/>
      <c r="L3" s="63"/>
      <c r="M3" s="63"/>
    </row>
    <row r="4" spans="1:13" ht="20.25" customHeight="1" x14ac:dyDescent="0.2">
      <c r="A4" s="64" t="s">
        <v>72</v>
      </c>
      <c r="B4" s="64" t="s">
        <v>74</v>
      </c>
      <c r="C4" s="64" t="s">
        <v>99</v>
      </c>
      <c r="D4" s="66" t="s">
        <v>77</v>
      </c>
      <c r="E4" s="66"/>
      <c r="F4" s="66"/>
      <c r="G4" s="66"/>
      <c r="H4" s="66"/>
      <c r="I4" s="66"/>
      <c r="J4" s="66"/>
      <c r="K4" s="66"/>
      <c r="L4" s="66"/>
      <c r="M4" s="66"/>
    </row>
    <row r="5" spans="1:13" ht="13.9" customHeight="1" x14ac:dyDescent="0.2">
      <c r="A5" s="64"/>
      <c r="B5" s="64"/>
      <c r="C5" s="64"/>
      <c r="D5" s="61" t="s">
        <v>78</v>
      </c>
      <c r="E5" s="61" t="s">
        <v>79</v>
      </c>
      <c r="F5" s="61" t="s">
        <v>80</v>
      </c>
      <c r="G5" s="61" t="s">
        <v>100</v>
      </c>
      <c r="H5" s="61" t="s">
        <v>81</v>
      </c>
      <c r="I5" s="61" t="s">
        <v>82</v>
      </c>
      <c r="J5" s="65" t="s">
        <v>83</v>
      </c>
      <c r="K5" s="65" t="s">
        <v>84</v>
      </c>
      <c r="L5" s="65" t="s">
        <v>85</v>
      </c>
      <c r="M5" s="65" t="s">
        <v>75</v>
      </c>
    </row>
    <row r="6" spans="1:13" ht="13.9" customHeight="1" x14ac:dyDescent="0.2">
      <c r="A6" s="64"/>
      <c r="B6" s="64"/>
      <c r="C6" s="64"/>
      <c r="D6" s="61"/>
      <c r="E6" s="61"/>
      <c r="F6" s="61"/>
      <c r="G6" s="61"/>
      <c r="H6" s="61"/>
      <c r="I6" s="61"/>
      <c r="J6" s="65"/>
      <c r="K6" s="65"/>
      <c r="L6" s="65"/>
      <c r="M6" s="65"/>
    </row>
    <row r="7" spans="1:13" ht="13.9" customHeight="1" x14ac:dyDescent="0.2">
      <c r="A7" s="64"/>
      <c r="B7" s="64"/>
      <c r="C7" s="64"/>
      <c r="D7" s="61"/>
      <c r="E7" s="61"/>
      <c r="F7" s="61"/>
      <c r="G7" s="61"/>
      <c r="H7" s="61"/>
      <c r="I7" s="61"/>
      <c r="J7" s="65"/>
      <c r="K7" s="65"/>
      <c r="L7" s="65"/>
      <c r="M7" s="65"/>
    </row>
    <row r="8" spans="1:13" ht="13.9" customHeight="1" x14ac:dyDescent="0.2">
      <c r="A8" s="64"/>
      <c r="B8" s="64"/>
      <c r="C8" s="64"/>
      <c r="D8" s="61"/>
      <c r="E8" s="61"/>
      <c r="F8" s="61"/>
      <c r="G8" s="61"/>
      <c r="H8" s="61"/>
      <c r="I8" s="61"/>
      <c r="J8" s="65"/>
      <c r="K8" s="65"/>
      <c r="L8" s="65"/>
      <c r="M8" s="65"/>
    </row>
    <row r="9" spans="1:13" ht="45.6" customHeight="1" x14ac:dyDescent="0.2">
      <c r="A9" s="64"/>
      <c r="B9" s="64"/>
      <c r="C9" s="64"/>
      <c r="D9" s="61"/>
      <c r="E9" s="61"/>
      <c r="F9" s="61"/>
      <c r="G9" s="61"/>
      <c r="H9" s="61"/>
      <c r="I9" s="61"/>
      <c r="J9" s="65"/>
      <c r="K9" s="65"/>
      <c r="L9" s="65"/>
      <c r="M9" s="65"/>
    </row>
    <row r="10" spans="1:13" ht="28.5" customHeight="1" x14ac:dyDescent="0.2">
      <c r="A10" s="64"/>
      <c r="B10" s="64"/>
      <c r="C10" s="53">
        <v>1</v>
      </c>
      <c r="D10" s="53">
        <v>2</v>
      </c>
      <c r="E10" s="53">
        <v>3</v>
      </c>
      <c r="F10" s="53">
        <v>4</v>
      </c>
      <c r="G10" s="53">
        <v>5</v>
      </c>
      <c r="H10" s="53">
        <v>6</v>
      </c>
      <c r="I10" s="53">
        <v>7</v>
      </c>
      <c r="J10" s="53">
        <v>8</v>
      </c>
      <c r="K10" s="53">
        <v>3</v>
      </c>
      <c r="L10" s="53"/>
      <c r="M10" s="53">
        <v>4</v>
      </c>
    </row>
    <row r="11" spans="1:13" ht="21.75" customHeight="1" x14ac:dyDescent="0.2">
      <c r="A11" s="40" t="s">
        <v>19</v>
      </c>
      <c r="B11" s="41" t="s">
        <v>20</v>
      </c>
      <c r="C11" s="43">
        <f>C12+C13+C14+C15+C16+C17+C30+C31</f>
        <v>1026923.77</v>
      </c>
      <c r="D11" s="43">
        <f>D12+D13</f>
        <v>0</v>
      </c>
      <c r="E11" s="43">
        <f t="shared" ref="E11:M11" si="0">E12+E13</f>
        <v>188173.96</v>
      </c>
      <c r="F11" s="43">
        <f t="shared" si="0"/>
        <v>262952.77999999997</v>
      </c>
      <c r="G11" s="43">
        <f t="shared" si="0"/>
        <v>65005.189999999995</v>
      </c>
      <c r="H11" s="43">
        <f t="shared" si="0"/>
        <v>166296.09</v>
      </c>
      <c r="I11" s="43">
        <f t="shared" si="0"/>
        <v>344495.75</v>
      </c>
      <c r="J11" s="43">
        <f t="shared" si="0"/>
        <v>0</v>
      </c>
      <c r="K11" s="43">
        <f t="shared" si="0"/>
        <v>0</v>
      </c>
      <c r="L11" s="43">
        <f t="shared" si="0"/>
        <v>0</v>
      </c>
      <c r="M11" s="43">
        <f t="shared" si="0"/>
        <v>0</v>
      </c>
    </row>
    <row r="12" spans="1:13" s="45" customFormat="1" ht="19.5" customHeight="1" x14ac:dyDescent="0.2">
      <c r="A12" s="44" t="s">
        <v>86</v>
      </c>
      <c r="B12" s="47" t="s">
        <v>21</v>
      </c>
      <c r="C12" s="48">
        <f>SUM(E12:M12)</f>
        <v>897137.31</v>
      </c>
      <c r="D12" s="49"/>
      <c r="E12" s="48">
        <v>164391.82999999999</v>
      </c>
      <c r="F12" s="48">
        <v>229719.83</v>
      </c>
      <c r="G12" s="48">
        <v>56789.59</v>
      </c>
      <c r="H12" s="48">
        <v>145278.97</v>
      </c>
      <c r="I12" s="48">
        <v>300957.09000000003</v>
      </c>
      <c r="J12" s="48"/>
      <c r="K12" s="48"/>
      <c r="L12" s="48"/>
      <c r="M12" s="48"/>
    </row>
    <row r="13" spans="1:13" s="45" customFormat="1" ht="19.5" customHeight="1" x14ac:dyDescent="0.2">
      <c r="A13" s="44" t="s">
        <v>87</v>
      </c>
      <c r="B13" s="47" t="s">
        <v>22</v>
      </c>
      <c r="C13" s="48">
        <f>SUM(D13:M13)</f>
        <v>129786.46</v>
      </c>
      <c r="D13" s="48"/>
      <c r="E13" s="48">
        <v>23782.13</v>
      </c>
      <c r="F13" s="48">
        <v>33232.949999999997</v>
      </c>
      <c r="G13" s="48">
        <v>8215.6</v>
      </c>
      <c r="H13" s="48">
        <v>21017.119999999999</v>
      </c>
      <c r="I13" s="48">
        <v>43538.66</v>
      </c>
      <c r="J13" s="48"/>
      <c r="K13" s="48"/>
      <c r="L13" s="48"/>
      <c r="M13" s="48"/>
    </row>
    <row r="14" spans="1:13" ht="25.5" hidden="1" x14ac:dyDescent="0.2">
      <c r="A14" s="6" t="s">
        <v>23</v>
      </c>
      <c r="B14" s="4" t="s">
        <v>27</v>
      </c>
      <c r="C14" s="38">
        <f t="shared" ref="C14:C29" si="1">SUM(D14:M14)</f>
        <v>0</v>
      </c>
      <c r="D14" s="38"/>
      <c r="E14" s="37"/>
      <c r="F14" s="37"/>
      <c r="G14" s="37"/>
      <c r="H14" s="38"/>
      <c r="I14" s="38"/>
      <c r="J14" s="38"/>
      <c r="K14" s="38"/>
      <c r="L14" s="38"/>
      <c r="M14" s="38"/>
    </row>
    <row r="15" spans="1:13" hidden="1" x14ac:dyDescent="0.2">
      <c r="A15" s="7" t="s">
        <v>24</v>
      </c>
      <c r="B15" s="4" t="s">
        <v>28</v>
      </c>
      <c r="C15" s="38">
        <f t="shared" si="1"/>
        <v>0</v>
      </c>
      <c r="D15" s="38"/>
      <c r="E15" s="37"/>
      <c r="F15" s="37"/>
      <c r="G15" s="37"/>
      <c r="H15" s="38"/>
      <c r="I15" s="38"/>
      <c r="J15" s="38"/>
      <c r="K15" s="38"/>
      <c r="L15" s="38"/>
      <c r="M15" s="38"/>
    </row>
    <row r="16" spans="1:13" hidden="1" x14ac:dyDescent="0.2">
      <c r="A16" s="3" t="s">
        <v>25</v>
      </c>
      <c r="B16" s="4" t="s">
        <v>29</v>
      </c>
      <c r="C16" s="38">
        <f t="shared" si="1"/>
        <v>0</v>
      </c>
      <c r="D16" s="38"/>
      <c r="E16" s="37"/>
      <c r="F16" s="37"/>
      <c r="G16" s="37"/>
      <c r="H16" s="38"/>
      <c r="I16" s="38"/>
      <c r="J16" s="38"/>
      <c r="K16" s="38"/>
      <c r="L16" s="38"/>
      <c r="M16" s="38"/>
    </row>
    <row r="17" spans="1:13" hidden="1" x14ac:dyDescent="0.2">
      <c r="A17" s="3" t="s">
        <v>73</v>
      </c>
      <c r="B17" s="4" t="s">
        <v>30</v>
      </c>
      <c r="C17" s="38">
        <f t="shared" si="1"/>
        <v>0</v>
      </c>
      <c r="D17" s="38"/>
      <c r="E17" s="37"/>
      <c r="F17" s="37"/>
      <c r="G17" s="37"/>
      <c r="H17" s="38"/>
      <c r="I17" s="38"/>
      <c r="J17" s="38"/>
      <c r="K17" s="38"/>
      <c r="L17" s="38"/>
      <c r="M17" s="38"/>
    </row>
    <row r="18" spans="1:13" hidden="1" x14ac:dyDescent="0.2">
      <c r="A18" s="8" t="s">
        <v>26</v>
      </c>
      <c r="B18" s="4" t="s">
        <v>31</v>
      </c>
      <c r="C18" s="38">
        <f t="shared" si="1"/>
        <v>0</v>
      </c>
      <c r="D18" s="38"/>
      <c r="E18" s="37"/>
      <c r="F18" s="37"/>
      <c r="G18" s="37"/>
      <c r="H18" s="38"/>
      <c r="I18" s="38"/>
      <c r="J18" s="38"/>
      <c r="K18" s="38"/>
      <c r="L18" s="38"/>
      <c r="M18" s="38"/>
    </row>
    <row r="19" spans="1:13" hidden="1" x14ac:dyDescent="0.2">
      <c r="A19" s="8" t="s">
        <v>34</v>
      </c>
      <c r="B19" s="4" t="s">
        <v>32</v>
      </c>
      <c r="C19" s="38">
        <f t="shared" si="1"/>
        <v>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 hidden="1" x14ac:dyDescent="0.2">
      <c r="A20" s="8" t="s">
        <v>35</v>
      </c>
      <c r="B20" s="4" t="s">
        <v>33</v>
      </c>
      <c r="C20" s="38">
        <f t="shared" si="1"/>
        <v>0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3" hidden="1" x14ac:dyDescent="0.2">
      <c r="A21" s="9" t="s">
        <v>36</v>
      </c>
      <c r="B21" s="4" t="s">
        <v>38</v>
      </c>
      <c r="C21" s="38">
        <f t="shared" si="1"/>
        <v>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hidden="1" x14ac:dyDescent="0.2">
      <c r="A22" s="9" t="s">
        <v>37</v>
      </c>
      <c r="B22" s="4" t="s">
        <v>39</v>
      </c>
      <c r="C22" s="38">
        <f t="shared" si="1"/>
        <v>0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hidden="1" x14ac:dyDescent="0.2">
      <c r="A23" s="8" t="s">
        <v>40</v>
      </c>
      <c r="B23" s="4" t="s">
        <v>51</v>
      </c>
      <c r="C23" s="38">
        <f t="shared" si="1"/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hidden="1" x14ac:dyDescent="0.2">
      <c r="A24" s="8" t="s">
        <v>41</v>
      </c>
      <c r="B24" s="4" t="s">
        <v>52</v>
      </c>
      <c r="C24" s="38">
        <f t="shared" si="1"/>
        <v>0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hidden="1" x14ac:dyDescent="0.2">
      <c r="A25" s="9" t="s">
        <v>42</v>
      </c>
      <c r="B25" s="4" t="s">
        <v>53</v>
      </c>
      <c r="C25" s="38">
        <f t="shared" si="1"/>
        <v>0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hidden="1" x14ac:dyDescent="0.2">
      <c r="A26" s="8" t="s">
        <v>43</v>
      </c>
      <c r="B26" s="4" t="s">
        <v>54</v>
      </c>
      <c r="C26" s="38">
        <f t="shared" si="1"/>
        <v>0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hidden="1" x14ac:dyDescent="0.2">
      <c r="A27" s="9" t="s">
        <v>44</v>
      </c>
      <c r="B27" s="4" t="s">
        <v>55</v>
      </c>
      <c r="C27" s="38">
        <f t="shared" si="1"/>
        <v>0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idden="1" x14ac:dyDescent="0.2">
      <c r="A28" s="9" t="s">
        <v>45</v>
      </c>
      <c r="B28" s="4" t="s">
        <v>56</v>
      </c>
      <c r="C28" s="38">
        <f t="shared" si="1"/>
        <v>0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 hidden="1" x14ac:dyDescent="0.2">
      <c r="A29" s="8" t="s">
        <v>46</v>
      </c>
      <c r="B29" s="4" t="s">
        <v>57</v>
      </c>
      <c r="C29" s="38">
        <f t="shared" si="1"/>
        <v>0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hidden="1" x14ac:dyDescent="0.2">
      <c r="A30" s="3" t="s">
        <v>47</v>
      </c>
      <c r="B30" s="4" t="s">
        <v>58</v>
      </c>
      <c r="C30" s="38">
        <f>SUM(D30:M30)</f>
        <v>0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3" hidden="1" x14ac:dyDescent="0.2">
      <c r="A31" s="3" t="s">
        <v>48</v>
      </c>
      <c r="B31" s="4" t="s">
        <v>59</v>
      </c>
      <c r="C31" s="38">
        <f>SUM(D31:M31)</f>
        <v>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ht="19.5" customHeight="1" x14ac:dyDescent="0.2">
      <c r="A32" s="40" t="s">
        <v>108</v>
      </c>
      <c r="B32" s="41"/>
      <c r="C32" s="42">
        <f>C33+C34+C35+C36</f>
        <v>723241.22</v>
      </c>
      <c r="D32" s="42">
        <f>D11</f>
        <v>0</v>
      </c>
      <c r="E32" s="42">
        <f>E11</f>
        <v>188173.96</v>
      </c>
      <c r="F32" s="42">
        <f t="shared" ref="F32:L32" si="2">F11</f>
        <v>262952.77999999997</v>
      </c>
      <c r="G32" s="42">
        <f t="shared" si="2"/>
        <v>65005.189999999995</v>
      </c>
      <c r="H32" s="42">
        <f t="shared" si="2"/>
        <v>166296.09</v>
      </c>
      <c r="I32" s="42">
        <f t="shared" si="2"/>
        <v>344495.75</v>
      </c>
      <c r="J32" s="42">
        <f t="shared" si="2"/>
        <v>0</v>
      </c>
      <c r="K32" s="42">
        <f t="shared" si="2"/>
        <v>0</v>
      </c>
      <c r="L32" s="42">
        <f t="shared" si="2"/>
        <v>0</v>
      </c>
      <c r="M32" s="42">
        <f>M11</f>
        <v>0</v>
      </c>
    </row>
    <row r="33" spans="1:14" ht="35.25" customHeight="1" x14ac:dyDescent="0.2">
      <c r="A33" s="46" t="s">
        <v>96</v>
      </c>
      <c r="B33" s="47"/>
      <c r="C33" s="48">
        <f>SUM(D33:M33)</f>
        <v>72.740000000000009</v>
      </c>
      <c r="D33" s="48"/>
      <c r="E33" s="48">
        <v>13.33</v>
      </c>
      <c r="F33" s="48">
        <v>18.63</v>
      </c>
      <c r="G33" s="48">
        <v>4.5999999999999996</v>
      </c>
      <c r="H33" s="48">
        <v>11.78</v>
      </c>
      <c r="I33" s="48">
        <v>24.4</v>
      </c>
      <c r="J33" s="48"/>
      <c r="K33" s="48"/>
      <c r="L33" s="48"/>
      <c r="M33" s="48"/>
    </row>
    <row r="34" spans="1:14" ht="35.25" customHeight="1" x14ac:dyDescent="0.2">
      <c r="A34" s="46" t="s">
        <v>91</v>
      </c>
      <c r="B34" s="47"/>
      <c r="C34" s="48">
        <f>SUM(D34:M34)</f>
        <v>215.84</v>
      </c>
      <c r="D34" s="48"/>
      <c r="E34" s="48">
        <v>39.549999999999997</v>
      </c>
      <c r="F34" s="48">
        <v>55.27</v>
      </c>
      <c r="G34" s="48">
        <v>13.66</v>
      </c>
      <c r="H34" s="48">
        <v>34.950000000000003</v>
      </c>
      <c r="I34" s="48">
        <v>72.41</v>
      </c>
      <c r="J34" s="48"/>
      <c r="K34" s="48"/>
      <c r="L34" s="48"/>
      <c r="M34" s="48"/>
    </row>
    <row r="35" spans="1:14" ht="35.25" customHeight="1" x14ac:dyDescent="0.2">
      <c r="A35" s="44" t="s">
        <v>88</v>
      </c>
      <c r="B35" s="47"/>
      <c r="C35" s="48">
        <f>SUM(D35:M35)</f>
        <v>183529.13</v>
      </c>
      <c r="D35" s="48"/>
      <c r="E35" s="48">
        <v>33629.96</v>
      </c>
      <c r="F35" s="48">
        <v>46994.23</v>
      </c>
      <c r="G35" s="48">
        <v>11617.56</v>
      </c>
      <c r="H35" s="48">
        <v>29720</v>
      </c>
      <c r="I35" s="48">
        <v>61567.38</v>
      </c>
      <c r="J35" s="48"/>
      <c r="K35" s="48"/>
      <c r="L35" s="48"/>
      <c r="M35" s="48"/>
    </row>
    <row r="36" spans="1:14" ht="35.25" customHeight="1" x14ac:dyDescent="0.2">
      <c r="A36" s="46" t="s">
        <v>97</v>
      </c>
      <c r="B36" s="47"/>
      <c r="C36" s="48">
        <f>SUM(D36:M36)</f>
        <v>539423.51</v>
      </c>
      <c r="D36" s="48"/>
      <c r="E36" s="48">
        <v>98844.2</v>
      </c>
      <c r="F36" s="48">
        <v>138124.09</v>
      </c>
      <c r="G36" s="48">
        <v>34145.99</v>
      </c>
      <c r="H36" s="48">
        <v>87352.17</v>
      </c>
      <c r="I36" s="48">
        <v>180957.06</v>
      </c>
      <c r="J36" s="48"/>
      <c r="K36" s="48"/>
      <c r="L36" s="48"/>
      <c r="M36" s="48"/>
    </row>
    <row r="37" spans="1:14" s="45" customFormat="1" ht="18.75" customHeight="1" x14ac:dyDescent="0.2">
      <c r="A37" s="36" t="s">
        <v>95</v>
      </c>
      <c r="B37" s="54" t="s">
        <v>60</v>
      </c>
      <c r="C37" s="55">
        <f>C32+C11</f>
        <v>1750164.99</v>
      </c>
      <c r="D37" s="55">
        <f t="shared" ref="D37:I37" si="3">D32+D11</f>
        <v>0</v>
      </c>
      <c r="E37" s="55">
        <f t="shared" si="3"/>
        <v>376347.92</v>
      </c>
      <c r="F37" s="55">
        <f t="shared" si="3"/>
        <v>525905.55999999994</v>
      </c>
      <c r="G37" s="55">
        <f t="shared" si="3"/>
        <v>130010.37999999999</v>
      </c>
      <c r="H37" s="55">
        <f t="shared" si="3"/>
        <v>332592.18</v>
      </c>
      <c r="I37" s="55">
        <f t="shared" si="3"/>
        <v>688991.5</v>
      </c>
      <c r="J37" s="55"/>
      <c r="K37" s="55"/>
      <c r="L37" s="55"/>
      <c r="M37" s="55"/>
    </row>
    <row r="38" spans="1:14" s="14" customFormat="1" ht="18" customHeight="1" x14ac:dyDescent="0.2">
      <c r="A38" s="13" t="s">
        <v>93</v>
      </c>
      <c r="B38" s="12" t="s">
        <v>61</v>
      </c>
      <c r="C38" s="33">
        <f>SUM(D38:M38)</f>
        <v>0</v>
      </c>
      <c r="D38" s="33"/>
      <c r="E38" s="33"/>
      <c r="F38" s="33"/>
      <c r="G38" s="33"/>
      <c r="H38" s="33"/>
      <c r="I38" s="33"/>
      <c r="J38" s="39"/>
      <c r="K38" s="39"/>
      <c r="L38" s="39"/>
      <c r="M38" s="33"/>
    </row>
    <row r="39" spans="1:14" ht="18" customHeight="1" x14ac:dyDescent="0.2">
      <c r="A39" s="3" t="s">
        <v>49</v>
      </c>
      <c r="B39" s="4" t="s">
        <v>62</v>
      </c>
      <c r="C39" s="38">
        <f>C38+C37</f>
        <v>1750164.99</v>
      </c>
      <c r="D39" s="38">
        <f t="shared" ref="D39:I39" si="4">D38+D37</f>
        <v>0</v>
      </c>
      <c r="E39" s="38">
        <f t="shared" si="4"/>
        <v>376347.92</v>
      </c>
      <c r="F39" s="38">
        <f t="shared" si="4"/>
        <v>525905.55999999994</v>
      </c>
      <c r="G39" s="38">
        <f t="shared" si="4"/>
        <v>130010.37999999999</v>
      </c>
      <c r="H39" s="38">
        <f t="shared" si="4"/>
        <v>332592.18</v>
      </c>
      <c r="I39" s="38">
        <f t="shared" si="4"/>
        <v>688991.5</v>
      </c>
      <c r="J39" s="38"/>
      <c r="K39" s="38"/>
      <c r="L39" s="38"/>
      <c r="M39" s="38"/>
    </row>
    <row r="41" spans="1:14" x14ac:dyDescent="0.2">
      <c r="M41" s="18"/>
    </row>
    <row r="42" spans="1:14" x14ac:dyDescent="0.2">
      <c r="C42" s="31"/>
      <c r="E42" s="50"/>
      <c r="F42" s="50"/>
      <c r="G42" s="50"/>
      <c r="H42" s="50"/>
      <c r="I42" s="50"/>
      <c r="J42" s="50"/>
      <c r="N42" s="17"/>
    </row>
    <row r="43" spans="1:14" x14ac:dyDescent="0.2">
      <c r="N43" s="17"/>
    </row>
    <row r="44" spans="1:14" x14ac:dyDescent="0.2">
      <c r="N44" s="17"/>
    </row>
    <row r="45" spans="1:14" x14ac:dyDescent="0.2">
      <c r="N45" s="17"/>
    </row>
    <row r="46" spans="1:14" x14ac:dyDescent="0.2">
      <c r="M46" s="1"/>
    </row>
  </sheetData>
  <mergeCells count="16">
    <mergeCell ref="M5:M9"/>
    <mergeCell ref="A2:M2"/>
    <mergeCell ref="K3:M3"/>
    <mergeCell ref="A4:A10"/>
    <mergeCell ref="B4:B10"/>
    <mergeCell ref="C4:C9"/>
    <mergeCell ref="D4:M4"/>
    <mergeCell ref="D5:D9"/>
    <mergeCell ref="E5:E9"/>
    <mergeCell ref="F5:F9"/>
    <mergeCell ref="G5:G9"/>
    <mergeCell ref="H5:H9"/>
    <mergeCell ref="I5:I9"/>
    <mergeCell ref="J5:J9"/>
    <mergeCell ref="K5:K9"/>
    <mergeCell ref="L5:L9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расшифровка расходов 2015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Plekhanova / VSC Head of Planning Department</dc:creator>
  <cp:lastModifiedBy>Tatiana Leonova / VSC Head of Planning Department</cp:lastModifiedBy>
  <cp:lastPrinted>2015-04-08T04:40:23Z</cp:lastPrinted>
  <dcterms:created xsi:type="dcterms:W3CDTF">2013-02-24T23:33:05Z</dcterms:created>
  <dcterms:modified xsi:type="dcterms:W3CDTF">2015-04-08T04:40:25Z</dcterms:modified>
</cp:coreProperties>
</file>