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640" windowHeight="9525" activeTab="1"/>
  </bookViews>
  <sheets>
    <sheet name="перевалка" sheetId="1" r:id="rId1"/>
    <sheet name="хранение" sheetId="2" r:id="rId2"/>
  </sheets>
  <calcPr calcId="125725"/>
</workbook>
</file>

<file path=xl/calcChain.xml><?xml version="1.0" encoding="utf-8"?>
<calcChain xmlns="http://schemas.openxmlformats.org/spreadsheetml/2006/main">
  <c r="F28" i="2"/>
  <c r="F27"/>
  <c r="F26"/>
  <c r="F25"/>
  <c r="F32"/>
  <c r="F31"/>
  <c r="F30"/>
  <c r="E28"/>
  <c r="E27"/>
  <c r="E26"/>
  <c r="E25"/>
  <c r="E33"/>
  <c r="E32"/>
  <c r="E31"/>
  <c r="E30"/>
  <c r="D28"/>
  <c r="D27"/>
  <c r="D26"/>
  <c r="D25"/>
  <c r="D33"/>
  <c r="D32"/>
  <c r="D31"/>
  <c r="D30"/>
  <c r="F25" i="1"/>
  <c r="F24"/>
  <c r="E25"/>
  <c r="E24"/>
  <c r="D25"/>
  <c r="D24"/>
  <c r="F27"/>
  <c r="F26"/>
  <c r="E27"/>
  <c r="E26"/>
  <c r="D31"/>
  <c r="D30"/>
</calcChain>
</file>

<file path=xl/sharedStrings.xml><?xml version="1.0" encoding="utf-8"?>
<sst xmlns="http://schemas.openxmlformats.org/spreadsheetml/2006/main" count="98" uniqueCount="63">
  <si>
    <t>Приложение №1</t>
  </si>
  <si>
    <t>к приказу Федеральной антимонопольной службы</t>
  </si>
  <si>
    <t>от 8 апреля 2011г. №254</t>
  </si>
  <si>
    <t>(с измеенениями от 2 мая 2012 г.)</t>
  </si>
  <si>
    <t>Основные потребительские характеристики регулируемых работ (услуг) и их соответствие государственным и иным</t>
  </si>
  <si>
    <t>предоставляемые</t>
  </si>
  <si>
    <t>(наименование субъекта естественных монополий)</t>
  </si>
  <si>
    <t>на территории</t>
  </si>
  <si>
    <t>за период</t>
  </si>
  <si>
    <t xml:space="preserve">(наименование, место нахождения, ФИО руководителя, контактные данные) </t>
  </si>
  <si>
    <t>сведения о юридическом лице:</t>
  </si>
  <si>
    <t>№ п/п</t>
  </si>
  <si>
    <t>Перечень регулируемых работ(услуг)</t>
  </si>
  <si>
    <t>Нормативные правовые акты, которыми утверждены правила оказания соответствующих работ(услуг,государственные или иные стандарты (при наличии)</t>
  </si>
  <si>
    <t>1.</t>
  </si>
  <si>
    <t>2.</t>
  </si>
  <si>
    <t>3.</t>
  </si>
  <si>
    <t>ООО "Восточная Стивидорная Компания"</t>
  </si>
  <si>
    <t>(наименование субъекта Российской Федерации)</t>
  </si>
  <si>
    <t>Российская Федерация</t>
  </si>
  <si>
    <t>ООО "Восточная Стивидорная Компания",Приморский край,г. Находка, Внутрипортовая,14А</t>
  </si>
  <si>
    <t>ФОРМА  9в-2</t>
  </si>
  <si>
    <t>утвержденным стандартам качества в сфере услуг в морских портах.</t>
  </si>
  <si>
    <t>Основные потребительские характеристики регулируемых работ (услуг)</t>
  </si>
  <si>
    <t>грузовые операции</t>
  </si>
  <si>
    <t>Пассажирские операции</t>
  </si>
  <si>
    <t>Приказ ФТС от 20 февраля  2009г. N19-т/4  об утверждении тарифов на услуги в моском порту, оказываемые ООО "Восточная Стивидорная Компания"</t>
  </si>
  <si>
    <t>Каботажные операции (штуки, тонны, куб.м.)</t>
  </si>
  <si>
    <t>Перевалка груженых  20 фут.контейнеров</t>
  </si>
  <si>
    <t>Перевалка груженых  40 фут.контейнеров</t>
  </si>
  <si>
    <t>Перевалка порожних  40 фут.контейнеров</t>
  </si>
  <si>
    <t>Перевалка порожних  20 фут.контейнеров</t>
  </si>
  <si>
    <t>4.</t>
  </si>
  <si>
    <t>5.</t>
  </si>
  <si>
    <t>6.</t>
  </si>
  <si>
    <t>Перевалка груженых опасными грузами  20 фут.контейнеров</t>
  </si>
  <si>
    <t>Перевалка груженых опасными грузами  40 фут.контейнеров</t>
  </si>
  <si>
    <t>7.</t>
  </si>
  <si>
    <t>8.</t>
  </si>
  <si>
    <t>Перевалка груженых рефрижераторных   40 фут.контейнеров</t>
  </si>
  <si>
    <t>(с изменениями от 2 мая 2012 г.)</t>
  </si>
  <si>
    <t>Хранение   20 фут.контейнеров (груженых,порожних)</t>
  </si>
  <si>
    <t>1.1.</t>
  </si>
  <si>
    <t>с 1 по 5 сутки</t>
  </si>
  <si>
    <t>1.2.</t>
  </si>
  <si>
    <t>с 6 по 14 сутки</t>
  </si>
  <si>
    <t>1.3.</t>
  </si>
  <si>
    <t>с 15 по 30 сутки</t>
  </si>
  <si>
    <t>1.4.</t>
  </si>
  <si>
    <t>свыше 30 суток</t>
  </si>
  <si>
    <t>Хранение  40 фут.контейнеров (груженых,порожних)</t>
  </si>
  <si>
    <t>2.1.</t>
  </si>
  <si>
    <t>2.2.</t>
  </si>
  <si>
    <t>2.3.</t>
  </si>
  <si>
    <t>2.4.</t>
  </si>
  <si>
    <t>3.1.</t>
  </si>
  <si>
    <t>с первых суток</t>
  </si>
  <si>
    <t>Управляющий  директор  Местулов В.Е.   Тел.(4236) 665-305</t>
  </si>
  <si>
    <t xml:space="preserve">  1 квартал 2014 год</t>
  </si>
  <si>
    <t>Экспортные операции (штуки, тонны, куб.м.)</t>
  </si>
  <si>
    <t>Перевалка груженых  рефрижераторных  20 фут.контейнеров</t>
  </si>
  <si>
    <t>Импортные операции (штуки, тонны, куб.м.)</t>
  </si>
  <si>
    <t>Хранение 20,40 фут. Реф.контейнеров (с подключением к электропитанию)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</si>
</sst>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6" fillId="0" borderId="0" xfId="0" applyFont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0" fillId="0" borderId="1" xfId="0" applyFill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topLeftCell="A10" workbookViewId="0">
      <selection activeCell="D24" sqref="D24:F31"/>
    </sheetView>
  </sheetViews>
  <sheetFormatPr defaultRowHeight="12.75"/>
  <cols>
    <col min="1" max="1" width="5.7109375" customWidth="1"/>
    <col min="2" max="2" width="20.42578125" customWidth="1"/>
    <col min="3" max="3" width="25.7109375" customWidth="1"/>
    <col min="4" max="6" width="19.42578125" customWidth="1"/>
    <col min="7" max="7" width="12.8554687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4" spans="1:7">
      <c r="G4" s="1" t="s">
        <v>3</v>
      </c>
    </row>
    <row r="5" spans="1:7">
      <c r="G5" s="1"/>
    </row>
    <row r="6" spans="1:7">
      <c r="G6" s="3" t="s">
        <v>21</v>
      </c>
    </row>
    <row r="9" spans="1:7" ht="15">
      <c r="A9" s="22" t="s">
        <v>4</v>
      </c>
      <c r="B9" s="22"/>
      <c r="C9" s="22"/>
      <c r="D9" s="22"/>
      <c r="E9" s="22"/>
      <c r="F9" s="22"/>
      <c r="G9" s="22"/>
    </row>
    <row r="10" spans="1:7" ht="15">
      <c r="A10" s="22" t="s">
        <v>22</v>
      </c>
      <c r="B10" s="22"/>
      <c r="C10" s="22"/>
      <c r="D10" s="22"/>
      <c r="E10" s="22"/>
      <c r="F10" s="22"/>
      <c r="G10" s="22"/>
    </row>
    <row r="12" spans="1:7">
      <c r="A12" t="s">
        <v>5</v>
      </c>
      <c r="C12" s="8" t="s">
        <v>17</v>
      </c>
    </row>
    <row r="13" spans="1:7">
      <c r="A13" s="4" t="s">
        <v>6</v>
      </c>
    </row>
    <row r="14" spans="1:7">
      <c r="A14" t="s">
        <v>7</v>
      </c>
      <c r="C14" s="8" t="s">
        <v>19</v>
      </c>
    </row>
    <row r="15" spans="1:7">
      <c r="A15" s="4" t="s">
        <v>18</v>
      </c>
    </row>
    <row r="16" spans="1:7">
      <c r="A16" t="s">
        <v>8</v>
      </c>
      <c r="C16" s="8" t="s">
        <v>58</v>
      </c>
    </row>
    <row r="17" spans="1:9" ht="30.75" customHeight="1">
      <c r="A17" s="13" t="s">
        <v>10</v>
      </c>
      <c r="D17" s="27" t="s">
        <v>20</v>
      </c>
      <c r="E17" s="27"/>
      <c r="F17" s="27"/>
      <c r="G17" s="27"/>
    </row>
    <row r="18" spans="1:9" ht="30.75" customHeight="1">
      <c r="A18" s="26" t="s">
        <v>9</v>
      </c>
      <c r="B18" s="26"/>
      <c r="C18" s="26"/>
      <c r="D18" s="2" t="s">
        <v>57</v>
      </c>
    </row>
    <row r="20" spans="1:9" ht="30.6" customHeight="1">
      <c r="A20" s="25" t="s">
        <v>11</v>
      </c>
      <c r="B20" s="24" t="s">
        <v>12</v>
      </c>
      <c r="C20" s="23" t="s">
        <v>13</v>
      </c>
      <c r="D20" s="15" t="s">
        <v>23</v>
      </c>
      <c r="E20" s="16"/>
      <c r="F20" s="16"/>
      <c r="G20" s="17"/>
    </row>
    <row r="21" spans="1:9" ht="17.45" customHeight="1">
      <c r="A21" s="25"/>
      <c r="B21" s="24"/>
      <c r="C21" s="23"/>
      <c r="D21" s="18" t="s">
        <v>24</v>
      </c>
      <c r="E21" s="19"/>
      <c r="F21" s="19"/>
      <c r="G21" s="20"/>
    </row>
    <row r="22" spans="1:9" ht="34.9" customHeight="1">
      <c r="A22" s="25"/>
      <c r="B22" s="24"/>
      <c r="C22" s="23"/>
      <c r="D22" s="12" t="s">
        <v>61</v>
      </c>
      <c r="E22" s="11" t="s">
        <v>59</v>
      </c>
      <c r="F22" s="10" t="s">
        <v>27</v>
      </c>
      <c r="G22" s="11" t="s">
        <v>25</v>
      </c>
      <c r="H22" s="5"/>
      <c r="I22" s="5"/>
    </row>
    <row r="23" spans="1:9">
      <c r="A23" s="6">
        <v>1</v>
      </c>
      <c r="B23" s="6">
        <v>2</v>
      </c>
      <c r="C23" s="6">
        <v>3</v>
      </c>
      <c r="D23" s="6">
        <v>4</v>
      </c>
      <c r="E23" s="6">
        <v>5</v>
      </c>
      <c r="F23" s="6">
        <v>6</v>
      </c>
      <c r="G23" s="6">
        <v>7</v>
      </c>
    </row>
    <row r="24" spans="1:9" ht="27.6" customHeight="1">
      <c r="A24" s="7" t="s">
        <v>14</v>
      </c>
      <c r="B24" s="9" t="s">
        <v>28</v>
      </c>
      <c r="C24" s="21" t="s">
        <v>26</v>
      </c>
      <c r="D24" s="7">
        <f>201+10975-D28</f>
        <v>10494</v>
      </c>
      <c r="E24" s="7">
        <f>51+6381-E28</f>
        <v>5807</v>
      </c>
      <c r="F24" s="7">
        <f>162+2655-F28</f>
        <v>2652</v>
      </c>
      <c r="G24" s="7"/>
    </row>
    <row r="25" spans="1:9" ht="25.5">
      <c r="A25" s="7" t="s">
        <v>15</v>
      </c>
      <c r="B25" s="9" t="s">
        <v>29</v>
      </c>
      <c r="C25" s="21"/>
      <c r="D25" s="7">
        <f>7263+13114-D29</f>
        <v>20286</v>
      </c>
      <c r="E25" s="7">
        <f>611+12050-E29</f>
        <v>12480</v>
      </c>
      <c r="F25" s="7">
        <f>1410-F29</f>
        <v>1408</v>
      </c>
      <c r="G25" s="7"/>
    </row>
    <row r="26" spans="1:9" ht="25.5">
      <c r="A26" s="7" t="s">
        <v>16</v>
      </c>
      <c r="B26" s="9" t="s">
        <v>31</v>
      </c>
      <c r="C26" s="21"/>
      <c r="D26" s="7">
        <v>0</v>
      </c>
      <c r="E26" s="7">
        <f>5640+124</f>
        <v>5764</v>
      </c>
      <c r="F26" s="7">
        <f>1766</f>
        <v>1766</v>
      </c>
      <c r="G26" s="7"/>
    </row>
    <row r="27" spans="1:9" ht="25.5">
      <c r="A27" s="7" t="s">
        <v>32</v>
      </c>
      <c r="B27" s="9" t="s">
        <v>30</v>
      </c>
      <c r="C27" s="21"/>
      <c r="D27" s="7">
        <v>0</v>
      </c>
      <c r="E27" s="7">
        <f>5428+3445</f>
        <v>8873</v>
      </c>
      <c r="F27" s="7">
        <f>1236+55+1</f>
        <v>1292</v>
      </c>
      <c r="G27" s="7"/>
    </row>
    <row r="28" spans="1:9" ht="38.25">
      <c r="A28" s="7" t="s">
        <v>33</v>
      </c>
      <c r="B28" s="9" t="s">
        <v>35</v>
      </c>
      <c r="C28" s="21"/>
      <c r="D28" s="14">
        <v>682</v>
      </c>
      <c r="E28" s="14">
        <v>625</v>
      </c>
      <c r="F28" s="14">
        <v>165</v>
      </c>
      <c r="G28" s="14"/>
    </row>
    <row r="29" spans="1:9" ht="38.25">
      <c r="A29" s="7" t="s">
        <v>34</v>
      </c>
      <c r="B29" s="9" t="s">
        <v>36</v>
      </c>
      <c r="C29" s="21"/>
      <c r="D29" s="14">
        <v>91</v>
      </c>
      <c r="E29" s="14">
        <v>181</v>
      </c>
      <c r="F29" s="14">
        <v>2</v>
      </c>
      <c r="G29" s="14"/>
    </row>
    <row r="30" spans="1:9" ht="38.25">
      <c r="A30" s="7" t="s">
        <v>37</v>
      </c>
      <c r="B30" s="9" t="s">
        <v>60</v>
      </c>
      <c r="C30" s="21"/>
      <c r="D30" s="7">
        <f>85</f>
        <v>85</v>
      </c>
      <c r="E30" s="7">
        <v>0</v>
      </c>
      <c r="F30" s="7">
        <v>1</v>
      </c>
      <c r="G30" s="7"/>
    </row>
    <row r="31" spans="1:9" ht="38.25">
      <c r="A31" s="7" t="s">
        <v>38</v>
      </c>
      <c r="B31" s="9" t="s">
        <v>39</v>
      </c>
      <c r="C31" s="21"/>
      <c r="D31" s="7">
        <f>338</f>
        <v>338</v>
      </c>
      <c r="E31" s="7">
        <v>0</v>
      </c>
      <c r="F31" s="7">
        <v>8</v>
      </c>
      <c r="G31" s="7"/>
    </row>
  </sheetData>
  <mergeCells count="10">
    <mergeCell ref="D20:G20"/>
    <mergeCell ref="D21:G21"/>
    <mergeCell ref="C24:C31"/>
    <mergeCell ref="A9:G9"/>
    <mergeCell ref="A10:G10"/>
    <mergeCell ref="C20:C22"/>
    <mergeCell ref="B20:B22"/>
    <mergeCell ref="A20:A22"/>
    <mergeCell ref="A18:C18"/>
    <mergeCell ref="D17:G17"/>
  </mergeCells>
  <pageMargins left="0.70866141732283472" right="0.3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tabSelected="1" topLeftCell="A7" workbookViewId="0">
      <selection activeCell="N34" sqref="N34"/>
    </sheetView>
  </sheetViews>
  <sheetFormatPr defaultRowHeight="12.75"/>
  <cols>
    <col min="1" max="1" width="5.7109375" customWidth="1"/>
    <col min="2" max="2" width="20.42578125" customWidth="1"/>
    <col min="3" max="3" width="25.7109375" customWidth="1"/>
    <col min="4" max="6" width="19.42578125" customWidth="1"/>
    <col min="7" max="7" width="12.8554687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4" spans="1:7">
      <c r="G4" s="1" t="s">
        <v>40</v>
      </c>
    </row>
    <row r="5" spans="1:7">
      <c r="G5" s="1"/>
    </row>
    <row r="6" spans="1:7">
      <c r="G6" s="3" t="s">
        <v>21</v>
      </c>
    </row>
    <row r="9" spans="1:7" ht="15">
      <c r="A9" s="22" t="s">
        <v>4</v>
      </c>
      <c r="B9" s="22"/>
      <c r="C9" s="22"/>
      <c r="D9" s="22"/>
      <c r="E9" s="22"/>
      <c r="F9" s="22"/>
      <c r="G9" s="22"/>
    </row>
    <row r="10" spans="1:7" ht="15">
      <c r="A10" s="22" t="s">
        <v>22</v>
      </c>
      <c r="B10" s="22"/>
      <c r="C10" s="22"/>
      <c r="D10" s="22"/>
      <c r="E10" s="22"/>
      <c r="F10" s="22"/>
      <c r="G10" s="22"/>
    </row>
    <row r="12" spans="1:7">
      <c r="A12" t="s">
        <v>5</v>
      </c>
      <c r="C12" s="8" t="s">
        <v>17</v>
      </c>
    </row>
    <row r="13" spans="1:7">
      <c r="A13" s="4" t="s">
        <v>6</v>
      </c>
    </row>
    <row r="14" spans="1:7">
      <c r="A14" t="s">
        <v>7</v>
      </c>
      <c r="C14" s="8" t="s">
        <v>19</v>
      </c>
    </row>
    <row r="15" spans="1:7">
      <c r="A15" s="4" t="s">
        <v>18</v>
      </c>
    </row>
    <row r="16" spans="1:7">
      <c r="A16" t="s">
        <v>8</v>
      </c>
      <c r="C16" s="8" t="s">
        <v>58</v>
      </c>
    </row>
    <row r="17" spans="1:9" ht="25.5" customHeight="1">
      <c r="A17" s="13" t="s">
        <v>10</v>
      </c>
      <c r="D17" s="27" t="s">
        <v>20</v>
      </c>
      <c r="E17" s="27"/>
      <c r="F17" s="27"/>
      <c r="G17" s="27"/>
    </row>
    <row r="18" spans="1:9" ht="25.15" customHeight="1">
      <c r="A18" s="26" t="s">
        <v>9</v>
      </c>
      <c r="B18" s="26"/>
      <c r="C18" s="26"/>
      <c r="D18" s="2" t="s">
        <v>57</v>
      </c>
    </row>
    <row r="20" spans="1:9" ht="30.6" customHeight="1">
      <c r="A20" s="25" t="s">
        <v>11</v>
      </c>
      <c r="B20" s="24" t="s">
        <v>12</v>
      </c>
      <c r="C20" s="23" t="s">
        <v>13</v>
      </c>
      <c r="D20" s="15" t="s">
        <v>23</v>
      </c>
      <c r="E20" s="16"/>
      <c r="F20" s="16"/>
      <c r="G20" s="17"/>
    </row>
    <row r="21" spans="1:9" ht="17.45" customHeight="1">
      <c r="A21" s="25"/>
      <c r="B21" s="24"/>
      <c r="C21" s="23"/>
      <c r="D21" s="18" t="s">
        <v>24</v>
      </c>
      <c r="E21" s="19"/>
      <c r="F21" s="19"/>
      <c r="G21" s="20"/>
    </row>
    <row r="22" spans="1:9" ht="34.9" customHeight="1">
      <c r="A22" s="25"/>
      <c r="B22" s="24"/>
      <c r="C22" s="23"/>
      <c r="D22" s="12" t="s">
        <v>61</v>
      </c>
      <c r="E22" s="12" t="s">
        <v>59</v>
      </c>
      <c r="F22" s="10" t="s">
        <v>27</v>
      </c>
      <c r="G22" s="12" t="s">
        <v>25</v>
      </c>
      <c r="H22" s="5"/>
      <c r="I22" s="5"/>
    </row>
    <row r="23" spans="1:9">
      <c r="A23" s="6">
        <v>1</v>
      </c>
      <c r="B23" s="6">
        <v>2</v>
      </c>
      <c r="C23" s="6">
        <v>3</v>
      </c>
      <c r="D23" s="6">
        <v>4</v>
      </c>
      <c r="E23" s="6">
        <v>5</v>
      </c>
      <c r="F23" s="6">
        <v>6</v>
      </c>
      <c r="G23" s="6">
        <v>7</v>
      </c>
    </row>
    <row r="24" spans="1:9" ht="41.45" customHeight="1">
      <c r="A24" s="7" t="s">
        <v>14</v>
      </c>
      <c r="B24" s="9" t="s">
        <v>41</v>
      </c>
      <c r="C24" s="21" t="s">
        <v>26</v>
      </c>
      <c r="D24" s="7"/>
      <c r="E24" s="7"/>
      <c r="F24" s="7"/>
      <c r="G24" s="7"/>
    </row>
    <row r="25" spans="1:9" ht="16.899999999999999" customHeight="1">
      <c r="A25" s="7" t="s">
        <v>42</v>
      </c>
      <c r="B25" s="9" t="s">
        <v>43</v>
      </c>
      <c r="C25" s="21"/>
      <c r="D25" s="7">
        <f>44+3021+3230-D30</f>
        <v>1646</v>
      </c>
      <c r="E25" s="7">
        <f>1995+801+488-E30</f>
        <v>1469</v>
      </c>
      <c r="F25" s="7">
        <f>298+1353-F30</f>
        <v>1097</v>
      </c>
      <c r="G25" s="7"/>
    </row>
    <row r="26" spans="1:9" ht="16.899999999999999" customHeight="1">
      <c r="A26" s="7" t="s">
        <v>44</v>
      </c>
      <c r="B26" s="9" t="s">
        <v>45</v>
      </c>
      <c r="C26" s="21"/>
      <c r="D26" s="7">
        <f>27+126+8665+7979+2941+2070-D31</f>
        <v>7870</v>
      </c>
      <c r="E26" s="7">
        <f>5146+3098+4430+6100+1874+1090-E31</f>
        <v>7797</v>
      </c>
      <c r="F26" s="7">
        <f>75+1099+64+935-F31</f>
        <v>1423</v>
      </c>
      <c r="G26" s="7"/>
    </row>
    <row r="27" spans="1:9" ht="16.899999999999999" customHeight="1">
      <c r="A27" s="7" t="s">
        <v>46</v>
      </c>
      <c r="B27" s="9" t="s">
        <v>47</v>
      </c>
      <c r="C27" s="21"/>
      <c r="D27" s="7">
        <f>10+4479+199-D32</f>
        <v>1808</v>
      </c>
      <c r="E27" s="7">
        <f>991+6390+87-E32</f>
        <v>2599</v>
      </c>
      <c r="F27" s="7">
        <f>15+781-F32</f>
        <v>564</v>
      </c>
      <c r="G27" s="7"/>
    </row>
    <row r="28" spans="1:9" ht="16.899999999999999" customHeight="1">
      <c r="A28" s="7" t="s">
        <v>48</v>
      </c>
      <c r="B28" s="9" t="s">
        <v>49</v>
      </c>
      <c r="C28" s="21"/>
      <c r="D28" s="7">
        <f>2+1010+5-D33</f>
        <v>353</v>
      </c>
      <c r="E28" s="7">
        <f>2+519-E33</f>
        <v>300</v>
      </c>
      <c r="F28" s="7">
        <f>6-F33</f>
        <v>6</v>
      </c>
      <c r="G28" s="7"/>
    </row>
    <row r="29" spans="1:9" ht="38.25">
      <c r="A29" s="7" t="s">
        <v>15</v>
      </c>
      <c r="B29" s="9" t="s">
        <v>50</v>
      </c>
      <c r="C29" s="21"/>
      <c r="D29" s="7"/>
      <c r="E29" s="7"/>
      <c r="F29" s="7"/>
      <c r="G29" s="7"/>
    </row>
    <row r="30" spans="1:9">
      <c r="A30" s="7" t="s">
        <v>51</v>
      </c>
      <c r="B30" s="9" t="s">
        <v>43</v>
      </c>
      <c r="C30" s="21"/>
      <c r="D30" s="7">
        <f>3+1511+3135</f>
        <v>4649</v>
      </c>
      <c r="E30" s="7">
        <f>830+513+472</f>
        <v>1815</v>
      </c>
      <c r="F30" s="7">
        <f>56+498</f>
        <v>554</v>
      </c>
      <c r="G30" s="7"/>
    </row>
    <row r="31" spans="1:9">
      <c r="A31" s="7" t="s">
        <v>52</v>
      </c>
      <c r="B31" s="9" t="s">
        <v>45</v>
      </c>
      <c r="C31" s="21"/>
      <c r="D31" s="7">
        <f>4+6+4708+4354+2865+2001</f>
        <v>13938</v>
      </c>
      <c r="E31" s="7">
        <f>2386+2855+1684+4134+1830+1052</f>
        <v>13941</v>
      </c>
      <c r="F31" s="7">
        <f>7+414+329</f>
        <v>750</v>
      </c>
      <c r="G31" s="7"/>
    </row>
    <row r="32" spans="1:9">
      <c r="A32" s="7" t="s">
        <v>53</v>
      </c>
      <c r="B32" s="9" t="s">
        <v>47</v>
      </c>
      <c r="C32" s="21"/>
      <c r="D32" s="7">
        <f>1+2692+187</f>
        <v>2880</v>
      </c>
      <c r="E32" s="7">
        <f>553+4229+87</f>
        <v>4869</v>
      </c>
      <c r="F32" s="7">
        <f>232</f>
        <v>232</v>
      </c>
      <c r="G32" s="7"/>
    </row>
    <row r="33" spans="1:7">
      <c r="A33" s="7" t="s">
        <v>54</v>
      </c>
      <c r="B33" s="9" t="s">
        <v>49</v>
      </c>
      <c r="C33" s="21"/>
      <c r="D33" s="7">
        <f>2+658+4</f>
        <v>664</v>
      </c>
      <c r="E33" s="7">
        <f>221</f>
        <v>221</v>
      </c>
      <c r="F33" s="7">
        <v>0</v>
      </c>
      <c r="G33" s="7"/>
    </row>
    <row r="34" spans="1:7" ht="51">
      <c r="A34" s="7" t="s">
        <v>16</v>
      </c>
      <c r="B34" s="9" t="s">
        <v>62</v>
      </c>
      <c r="C34" s="21"/>
      <c r="D34" s="7"/>
      <c r="E34" s="7"/>
      <c r="F34" s="7"/>
      <c r="G34" s="7"/>
    </row>
    <row r="35" spans="1:7" ht="15" customHeight="1">
      <c r="A35" s="7" t="s">
        <v>55</v>
      </c>
      <c r="B35" s="9" t="s">
        <v>56</v>
      </c>
      <c r="C35" s="21"/>
      <c r="D35" s="7">
        <v>116</v>
      </c>
      <c r="E35" s="7"/>
      <c r="F35" s="7"/>
      <c r="G35" s="7"/>
    </row>
  </sheetData>
  <mergeCells count="10">
    <mergeCell ref="C24:C35"/>
    <mergeCell ref="A9:G9"/>
    <mergeCell ref="A10:G10"/>
    <mergeCell ref="A18:C18"/>
    <mergeCell ref="A20:A22"/>
    <mergeCell ref="B20:B22"/>
    <mergeCell ref="C20:C22"/>
    <mergeCell ref="D20:G20"/>
    <mergeCell ref="D21:G21"/>
    <mergeCell ref="D17:G17"/>
  </mergeCells>
  <pageMargins left="0.70866141732283472" right="0.17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перевалка</vt:lpstr>
      <vt:lpstr>хранение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Plekhanova / VSC Head of Planning Department</dc:creator>
  <cp:lastModifiedBy>LeonovaT</cp:lastModifiedBy>
  <cp:lastPrinted>2014-04-07T00:46:32Z</cp:lastPrinted>
  <dcterms:created xsi:type="dcterms:W3CDTF">2013-02-24T23:33:05Z</dcterms:created>
  <dcterms:modified xsi:type="dcterms:W3CDTF">2014-04-07T00:51:21Z</dcterms:modified>
</cp:coreProperties>
</file>