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9528"/>
  </bookViews>
  <sheets>
    <sheet name="перевалка" sheetId="1" r:id="rId1"/>
    <sheet name="хранение" sheetId="2" r:id="rId2"/>
  </sheets>
  <calcPr calcId="125725"/>
</workbook>
</file>

<file path=xl/calcChain.xml><?xml version="1.0" encoding="utf-8"?>
<calcChain xmlns="http://schemas.openxmlformats.org/spreadsheetml/2006/main">
  <c r="F25" i="2"/>
  <c r="E31"/>
  <c r="E26" s="1"/>
  <c r="E27"/>
  <c r="E32"/>
  <c r="E25"/>
  <c r="E30"/>
  <c r="D28"/>
  <c r="D33"/>
  <c r="D32"/>
  <c r="D26"/>
  <c r="D27"/>
  <c r="D31"/>
  <c r="D30"/>
  <c r="D25" s="1"/>
  <c r="F28"/>
  <c r="F33"/>
  <c r="F27"/>
  <c r="F26"/>
  <c r="F31"/>
  <c r="F30"/>
  <c r="E28"/>
  <c r="E33"/>
  <c r="F25" i="1"/>
  <c r="F24"/>
  <c r="E25"/>
  <c r="E24"/>
  <c r="F28"/>
  <c r="E28"/>
  <c r="D28"/>
  <c r="D24" s="1"/>
  <c r="D25"/>
  <c r="E27"/>
  <c r="E26"/>
  <c r="F27"/>
  <c r="F26"/>
</calcChain>
</file>

<file path=xl/sharedStrings.xml><?xml version="1.0" encoding="utf-8"?>
<sst xmlns="http://schemas.openxmlformats.org/spreadsheetml/2006/main" count="98" uniqueCount="63">
  <si>
    <t>Приложение №1</t>
  </si>
  <si>
    <t>к приказу Федеральной антимонопольной службы</t>
  </si>
  <si>
    <t>от 8 апреля 2011г. №254</t>
  </si>
  <si>
    <t>Основные потребительские характеристики регулируемых работ (услуг) и их соответствие государственным и иным</t>
  </si>
  <si>
    <t>предоставляемые</t>
  </si>
  <si>
    <t>(наименование субъекта естественных монополий)</t>
  </si>
  <si>
    <t>на территории</t>
  </si>
  <si>
    <t>за период</t>
  </si>
  <si>
    <t xml:space="preserve">(наименование, место нахождения, ФИО руководителя, контактные данные) </t>
  </si>
  <si>
    <t>сведения о юридическом лице:</t>
  </si>
  <si>
    <t>№ п/п</t>
  </si>
  <si>
    <t>Перечень регулируемых работ(услуг)</t>
  </si>
  <si>
    <t>Нормативные правовые акты, которыми утверждены правила оказания соответствующих работ(услуг,государственные или иные стандарты (при наличии)</t>
  </si>
  <si>
    <t>1.</t>
  </si>
  <si>
    <t>2.</t>
  </si>
  <si>
    <t>3.</t>
  </si>
  <si>
    <t>ООО "Восточная Стивидорная Компания"</t>
  </si>
  <si>
    <t>(наименование субъекта Российской Федерации)</t>
  </si>
  <si>
    <t>Российская Федерация</t>
  </si>
  <si>
    <t>ООО "Восточная Стивидорная Компания",Приморский край,г. Находка, Внутрипортовая,14А</t>
  </si>
  <si>
    <t>ФОРМА  9в-2</t>
  </si>
  <si>
    <t>утвержденным стандартам качества в сфере услуг в морских портах.</t>
  </si>
  <si>
    <t>Основные потребительские характеристики регулируемых работ (услуг)</t>
  </si>
  <si>
    <t>грузовые операции</t>
  </si>
  <si>
    <t>импортные операции (штуки, тонны, куб.м.)</t>
  </si>
  <si>
    <t>Экспортные операции (шткуи, тонны, куб.м.)</t>
  </si>
  <si>
    <t>Пассажирские операции</t>
  </si>
  <si>
    <t>Приказ ФТС от 20 февраля  2009г. N19-т/4  об утверждении тарифов на услуги в моском порту, оказываемые ООО "Восточная Стивидорная Компания"</t>
  </si>
  <si>
    <t>Каботажные операции (штуки, тонны, куб.м.)</t>
  </si>
  <si>
    <t>Перевалка груженых  20 фут.контейнеров</t>
  </si>
  <si>
    <t>Перевалка груженых  40 фут.контейнеров</t>
  </si>
  <si>
    <t>Перевалка порожних  40 фут.контейнеров</t>
  </si>
  <si>
    <t>Перевалка порожних  20 фут.контейнеров</t>
  </si>
  <si>
    <t>4.</t>
  </si>
  <si>
    <t>5.</t>
  </si>
  <si>
    <t>6.</t>
  </si>
  <si>
    <t>Перевалка груженых опасными грузами  20 фут.контейнеров</t>
  </si>
  <si>
    <t>Перевалка груженых опасными грузами  40 фут.контейнеров</t>
  </si>
  <si>
    <t>7.</t>
  </si>
  <si>
    <t>8.</t>
  </si>
  <si>
    <t>Перевалка груженых  рефрежираторных  20 фут.контейнеров</t>
  </si>
  <si>
    <t>Перевалка груженых рефрижераторных   40 фут.контейнеров</t>
  </si>
  <si>
    <t>(с изменениями от 2 мая 2012 г.)</t>
  </si>
  <si>
    <t>Хранение   20 фут.контейнеров (груженых,порожних)</t>
  </si>
  <si>
    <t>1.1.</t>
  </si>
  <si>
    <t>с 1 по 5 сутки</t>
  </si>
  <si>
    <t>1.2.</t>
  </si>
  <si>
    <t>с 6 по 14 сутки</t>
  </si>
  <si>
    <t>1.3.</t>
  </si>
  <si>
    <t>с 15 по 30 сутки</t>
  </si>
  <si>
    <t>1.4.</t>
  </si>
  <si>
    <t>свыше 30 суток</t>
  </si>
  <si>
    <t>Хранение  40 фут.контейнеров (груженых,порожних)</t>
  </si>
  <si>
    <t>2.1.</t>
  </si>
  <si>
    <t>2.2.</t>
  </si>
  <si>
    <t>2.3.</t>
  </si>
  <si>
    <t>2.4.</t>
  </si>
  <si>
    <t>Хранение 20,40 фут. Реф.контейнеров (с подключением к электропитанию</t>
  </si>
  <si>
    <t>3.1.</t>
  </si>
  <si>
    <t>с первых суток</t>
  </si>
  <si>
    <t>9 месяцев  2013 год</t>
  </si>
  <si>
    <t>Управляющий   директор  Местулов В.Е.   Тел.(4236) 665-305</t>
  </si>
  <si>
    <t>Управляющий  директор  Местулов В.Е.   Тел.(4236) 665-305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</si>
</sst>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topLeftCell="A16" workbookViewId="0">
      <selection activeCell="C24" sqref="C24:C31"/>
    </sheetView>
  </sheetViews>
  <sheetFormatPr defaultRowHeight="13.8"/>
  <cols>
    <col min="1" max="1" width="5.6640625" customWidth="1"/>
    <col min="2" max="2" width="20.44140625" customWidth="1"/>
    <col min="3" max="3" width="25.6640625" customWidth="1"/>
    <col min="4" max="6" width="19.44140625" customWidth="1"/>
    <col min="7" max="7" width="11.1093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42</v>
      </c>
    </row>
    <row r="5" spans="1:7">
      <c r="G5" s="1"/>
    </row>
    <row r="6" spans="1:7">
      <c r="G6" s="3" t="s">
        <v>20</v>
      </c>
    </row>
    <row r="9" spans="1:7" ht="14.4">
      <c r="A9" s="19" t="s">
        <v>3</v>
      </c>
      <c r="B9" s="19"/>
      <c r="C9" s="19"/>
      <c r="D9" s="19"/>
      <c r="E9" s="19"/>
      <c r="F9" s="19"/>
      <c r="G9" s="19"/>
    </row>
    <row r="10" spans="1:7" ht="14.4">
      <c r="A10" s="19" t="s">
        <v>21</v>
      </c>
      <c r="B10" s="19"/>
      <c r="C10" s="19"/>
      <c r="D10" s="19"/>
      <c r="E10" s="19"/>
      <c r="F10" s="19"/>
      <c r="G10" s="19"/>
    </row>
    <row r="12" spans="1:7">
      <c r="A12" t="s">
        <v>4</v>
      </c>
      <c r="C12" s="8" t="s">
        <v>16</v>
      </c>
    </row>
    <row r="13" spans="1:7">
      <c r="A13" s="4" t="s">
        <v>5</v>
      </c>
    </row>
    <row r="14" spans="1:7">
      <c r="A14" t="s">
        <v>6</v>
      </c>
      <c r="C14" s="8" t="s">
        <v>18</v>
      </c>
    </row>
    <row r="15" spans="1:7">
      <c r="A15" s="4" t="s">
        <v>17</v>
      </c>
    </row>
    <row r="16" spans="1:7">
      <c r="A16" t="s">
        <v>7</v>
      </c>
      <c r="C16" s="8" t="s">
        <v>60</v>
      </c>
    </row>
    <row r="17" spans="1:9">
      <c r="A17" s="4" t="s">
        <v>9</v>
      </c>
      <c r="D17" s="2" t="s">
        <v>19</v>
      </c>
    </row>
    <row r="18" spans="1:9" ht="25.2" customHeight="1">
      <c r="A18" s="23" t="s">
        <v>8</v>
      </c>
      <c r="B18" s="23"/>
      <c r="C18" s="23"/>
      <c r="D18" s="2" t="s">
        <v>62</v>
      </c>
    </row>
    <row r="20" spans="1:9" ht="30.6" customHeight="1">
      <c r="A20" s="22" t="s">
        <v>10</v>
      </c>
      <c r="B20" s="21" t="s">
        <v>11</v>
      </c>
      <c r="C20" s="20" t="s">
        <v>12</v>
      </c>
      <c r="D20" s="12" t="s">
        <v>22</v>
      </c>
      <c r="E20" s="13"/>
      <c r="F20" s="13"/>
      <c r="G20" s="14"/>
    </row>
    <row r="21" spans="1:9" ht="17.399999999999999" customHeight="1">
      <c r="A21" s="22"/>
      <c r="B21" s="21"/>
      <c r="C21" s="20"/>
      <c r="D21" s="15" t="s">
        <v>23</v>
      </c>
      <c r="E21" s="16"/>
      <c r="F21" s="16"/>
      <c r="G21" s="17"/>
    </row>
    <row r="22" spans="1:9" ht="34.799999999999997" customHeight="1">
      <c r="A22" s="22"/>
      <c r="B22" s="21"/>
      <c r="C22" s="20"/>
      <c r="D22" s="10" t="s">
        <v>24</v>
      </c>
      <c r="E22" s="11" t="s">
        <v>25</v>
      </c>
      <c r="F22" s="11" t="s">
        <v>28</v>
      </c>
      <c r="G22" s="10" t="s">
        <v>26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27.6" customHeight="1">
      <c r="A24" s="7" t="s">
        <v>13</v>
      </c>
      <c r="B24" s="9" t="s">
        <v>29</v>
      </c>
      <c r="C24" s="18" t="s">
        <v>27</v>
      </c>
      <c r="D24" s="7">
        <f>38912+656-D28</f>
        <v>34549</v>
      </c>
      <c r="E24" s="7">
        <f>14521+462-E28</f>
        <v>13102</v>
      </c>
      <c r="F24" s="7">
        <f>491+7852-F28</f>
        <v>8152</v>
      </c>
      <c r="G24" s="7"/>
    </row>
    <row r="25" spans="1:9" ht="27.6">
      <c r="A25" s="7" t="s">
        <v>14</v>
      </c>
      <c r="B25" s="9" t="s">
        <v>30</v>
      </c>
      <c r="C25" s="18"/>
      <c r="D25" s="7">
        <f>48755+19266-D29</f>
        <v>67176</v>
      </c>
      <c r="E25" s="7">
        <f>25357+1651-E29</f>
        <v>24914</v>
      </c>
      <c r="F25" s="7">
        <f>13+3872-F29</f>
        <v>3863</v>
      </c>
      <c r="G25" s="7"/>
    </row>
    <row r="26" spans="1:9" ht="27.6">
      <c r="A26" s="7" t="s">
        <v>15</v>
      </c>
      <c r="B26" s="9" t="s">
        <v>32</v>
      </c>
      <c r="C26" s="18"/>
      <c r="D26" s="7">
        <v>12</v>
      </c>
      <c r="E26" s="7">
        <f>15387+424</f>
        <v>15811</v>
      </c>
      <c r="F26" s="7">
        <f>4500</f>
        <v>4500</v>
      </c>
      <c r="G26" s="7"/>
    </row>
    <row r="27" spans="1:9" ht="27.6">
      <c r="A27" s="7" t="s">
        <v>33</v>
      </c>
      <c r="B27" s="9" t="s">
        <v>31</v>
      </c>
      <c r="C27" s="18"/>
      <c r="D27" s="7">
        <v>441</v>
      </c>
      <c r="E27" s="7">
        <f>16785+12602</f>
        <v>29387</v>
      </c>
      <c r="F27" s="7">
        <f>3161+57+3</f>
        <v>3221</v>
      </c>
      <c r="G27" s="7"/>
    </row>
    <row r="28" spans="1:9" ht="41.4">
      <c r="A28" s="7" t="s">
        <v>34</v>
      </c>
      <c r="B28" s="9" t="s">
        <v>36</v>
      </c>
      <c r="C28" s="18"/>
      <c r="D28" s="24">
        <f>5195+669-D29</f>
        <v>5019</v>
      </c>
      <c r="E28" s="24">
        <f>3975-E29</f>
        <v>1881</v>
      </c>
      <c r="F28" s="24">
        <f>213-F29</f>
        <v>191</v>
      </c>
      <c r="G28" s="7"/>
    </row>
    <row r="29" spans="1:9" ht="41.4">
      <c r="A29" s="7" t="s">
        <v>35</v>
      </c>
      <c r="B29" s="9" t="s">
        <v>37</v>
      </c>
      <c r="C29" s="18"/>
      <c r="D29" s="24">
        <v>845</v>
      </c>
      <c r="E29" s="24">
        <v>2094</v>
      </c>
      <c r="F29" s="24">
        <v>22</v>
      </c>
      <c r="G29" s="7"/>
    </row>
    <row r="30" spans="1:9" ht="41.4">
      <c r="A30" s="7" t="s">
        <v>38</v>
      </c>
      <c r="B30" s="9" t="s">
        <v>40</v>
      </c>
      <c r="C30" s="18"/>
      <c r="D30" s="7">
        <v>97</v>
      </c>
      <c r="E30" s="7">
        <v>2</v>
      </c>
      <c r="F30" s="7">
        <v>1</v>
      </c>
      <c r="G30" s="7"/>
    </row>
    <row r="31" spans="1:9" ht="41.4">
      <c r="A31" s="7" t="s">
        <v>39</v>
      </c>
      <c r="B31" s="9" t="s">
        <v>41</v>
      </c>
      <c r="C31" s="18"/>
      <c r="D31" s="7">
        <v>458</v>
      </c>
      <c r="E31" s="7">
        <v>5</v>
      </c>
      <c r="F31" s="7">
        <v>30</v>
      </c>
      <c r="G31" s="7"/>
    </row>
  </sheetData>
  <mergeCells count="9">
    <mergeCell ref="D20:G20"/>
    <mergeCell ref="D21:G21"/>
    <mergeCell ref="C24:C31"/>
    <mergeCell ref="A9:G9"/>
    <mergeCell ref="A10:G10"/>
    <mergeCell ref="C20:C22"/>
    <mergeCell ref="B20:B22"/>
    <mergeCell ref="A20:A22"/>
    <mergeCell ref="A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8" workbookViewId="0">
      <selection activeCell="F36" sqref="F36:F37"/>
    </sheetView>
  </sheetViews>
  <sheetFormatPr defaultRowHeight="13.8"/>
  <cols>
    <col min="1" max="1" width="5.6640625" customWidth="1"/>
    <col min="2" max="2" width="20.44140625" customWidth="1"/>
    <col min="3" max="3" width="25.6640625" customWidth="1"/>
    <col min="4" max="6" width="19.44140625" customWidth="1"/>
    <col min="7" max="7" width="11.1093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42</v>
      </c>
    </row>
    <row r="5" spans="1:7">
      <c r="G5" s="1"/>
    </row>
    <row r="6" spans="1:7">
      <c r="G6" s="3" t="s">
        <v>20</v>
      </c>
    </row>
    <row r="9" spans="1:7" ht="14.4">
      <c r="A9" s="19" t="s">
        <v>3</v>
      </c>
      <c r="B9" s="19"/>
      <c r="C9" s="19"/>
      <c r="D9" s="19"/>
      <c r="E9" s="19"/>
      <c r="F9" s="19"/>
      <c r="G9" s="19"/>
    </row>
    <row r="10" spans="1:7" ht="14.4">
      <c r="A10" s="19" t="s">
        <v>21</v>
      </c>
      <c r="B10" s="19"/>
      <c r="C10" s="19"/>
      <c r="D10" s="19"/>
      <c r="E10" s="19"/>
      <c r="F10" s="19"/>
      <c r="G10" s="19"/>
    </row>
    <row r="12" spans="1:7">
      <c r="A12" t="s">
        <v>4</v>
      </c>
      <c r="C12" s="8" t="s">
        <v>16</v>
      </c>
    </row>
    <row r="13" spans="1:7">
      <c r="A13" s="4" t="s">
        <v>5</v>
      </c>
    </row>
    <row r="14" spans="1:7">
      <c r="A14" t="s">
        <v>6</v>
      </c>
      <c r="C14" s="8" t="s">
        <v>18</v>
      </c>
    </row>
    <row r="15" spans="1:7">
      <c r="A15" s="4" t="s">
        <v>17</v>
      </c>
    </row>
    <row r="16" spans="1:7">
      <c r="A16" t="s">
        <v>7</v>
      </c>
      <c r="C16" s="8" t="s">
        <v>60</v>
      </c>
    </row>
    <row r="17" spans="1:9">
      <c r="A17" s="4" t="s">
        <v>9</v>
      </c>
      <c r="D17" s="2" t="s">
        <v>19</v>
      </c>
    </row>
    <row r="18" spans="1:9" ht="25.2" customHeight="1">
      <c r="A18" s="23" t="s">
        <v>8</v>
      </c>
      <c r="B18" s="23"/>
      <c r="C18" s="23"/>
      <c r="D18" s="2" t="s">
        <v>61</v>
      </c>
    </row>
    <row r="20" spans="1:9" ht="30.6" customHeight="1">
      <c r="A20" s="22" t="s">
        <v>10</v>
      </c>
      <c r="B20" s="21" t="s">
        <v>11</v>
      </c>
      <c r="C20" s="20" t="s">
        <v>12</v>
      </c>
      <c r="D20" s="12" t="s">
        <v>22</v>
      </c>
      <c r="E20" s="13"/>
      <c r="F20" s="13"/>
      <c r="G20" s="14"/>
    </row>
    <row r="21" spans="1:9" ht="17.399999999999999" customHeight="1">
      <c r="A21" s="22"/>
      <c r="B21" s="21"/>
      <c r="C21" s="20"/>
      <c r="D21" s="15" t="s">
        <v>23</v>
      </c>
      <c r="E21" s="16"/>
      <c r="F21" s="16"/>
      <c r="G21" s="17"/>
    </row>
    <row r="22" spans="1:9" ht="34.799999999999997" customHeight="1">
      <c r="A22" s="22"/>
      <c r="B22" s="21"/>
      <c r="C22" s="20"/>
      <c r="D22" s="10" t="s">
        <v>24</v>
      </c>
      <c r="E22" s="11" t="s">
        <v>25</v>
      </c>
      <c r="F22" s="11" t="s">
        <v>28</v>
      </c>
      <c r="G22" s="10" t="s">
        <v>26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" customHeight="1">
      <c r="A24" s="7" t="s">
        <v>13</v>
      </c>
      <c r="B24" s="9" t="s">
        <v>43</v>
      </c>
      <c r="C24" s="18" t="s">
        <v>27</v>
      </c>
      <c r="D24" s="7"/>
      <c r="E24" s="7"/>
      <c r="F24" s="7"/>
      <c r="G24" s="7"/>
    </row>
    <row r="25" spans="1:9" ht="16.8" customHeight="1">
      <c r="A25" s="7" t="s">
        <v>44</v>
      </c>
      <c r="B25" s="9" t="s">
        <v>45</v>
      </c>
      <c r="C25" s="18"/>
      <c r="D25" s="7">
        <f>90+7178+5110-81-D30</f>
        <v>3897</v>
      </c>
      <c r="E25" s="7">
        <f>8505+3105+3686-E35-E30</f>
        <v>5875</v>
      </c>
      <c r="F25" s="7">
        <f>556+4370-F35-F30</f>
        <v>3174</v>
      </c>
      <c r="G25" s="7"/>
    </row>
    <row r="26" spans="1:9" ht="16.8" customHeight="1">
      <c r="A26" s="7" t="s">
        <v>46</v>
      </c>
      <c r="B26" s="9" t="s">
        <v>47</v>
      </c>
      <c r="C26" s="18"/>
      <c r="D26" s="7">
        <f>55584+8734+5675-D31</f>
        <v>25547</v>
      </c>
      <c r="E26" s="7">
        <f>15726+12566+7107+13532+6390+2740-E31</f>
        <v>19286</v>
      </c>
      <c r="F26" s="7">
        <f>54+4278+45+2481-F31</f>
        <v>4365</v>
      </c>
      <c r="G26" s="7"/>
    </row>
    <row r="27" spans="1:9" ht="16.8" customHeight="1">
      <c r="A27" s="7" t="s">
        <v>48</v>
      </c>
      <c r="B27" s="9" t="s">
        <v>49</v>
      </c>
      <c r="C27" s="18"/>
      <c r="D27" s="7">
        <f>24080+2804-D32</f>
        <v>9865</v>
      </c>
      <c r="E27" s="7">
        <f>915+10057+241-E32</f>
        <v>4748</v>
      </c>
      <c r="F27" s="7">
        <f>1277-F32</f>
        <v>927</v>
      </c>
      <c r="G27" s="7"/>
    </row>
    <row r="28" spans="1:9" ht="16.8" customHeight="1">
      <c r="A28" s="7" t="s">
        <v>50</v>
      </c>
      <c r="B28" s="9" t="s">
        <v>51</v>
      </c>
      <c r="C28" s="18"/>
      <c r="D28" s="7">
        <f>2918+113-D33</f>
        <v>1404</v>
      </c>
      <c r="E28" s="7">
        <f>19+584-E33</f>
        <v>462</v>
      </c>
      <c r="F28" s="7">
        <f>1+99-F33</f>
        <v>75</v>
      </c>
      <c r="G28" s="7"/>
    </row>
    <row r="29" spans="1:9" ht="41.4">
      <c r="A29" s="7" t="s">
        <v>14</v>
      </c>
      <c r="B29" s="9" t="s">
        <v>52</v>
      </c>
      <c r="C29" s="18"/>
      <c r="D29" s="7"/>
      <c r="E29" s="7"/>
      <c r="F29" s="7"/>
      <c r="G29" s="7"/>
    </row>
    <row r="30" spans="1:9">
      <c r="A30" s="7" t="s">
        <v>53</v>
      </c>
      <c r="B30" s="9" t="s">
        <v>45</v>
      </c>
      <c r="C30" s="18"/>
      <c r="D30" s="7">
        <f>36+3621+4905-81-D35</f>
        <v>8400</v>
      </c>
      <c r="E30" s="7">
        <f>3873+2005-2+3543</f>
        <v>9419</v>
      </c>
      <c r="F30" s="7">
        <f>140+1611-4</f>
        <v>1747</v>
      </c>
      <c r="G30" s="7"/>
    </row>
    <row r="31" spans="1:9">
      <c r="A31" s="7" t="s">
        <v>54</v>
      </c>
      <c r="B31" s="9" t="s">
        <v>47</v>
      </c>
      <c r="C31" s="18"/>
      <c r="D31" s="7">
        <f>155+13897+176+16601+8206+5411</f>
        <v>44446</v>
      </c>
      <c r="E31" s="7">
        <f>8183+8567+4231+8929+6217+2648</f>
        <v>38775</v>
      </c>
      <c r="F31" s="7">
        <f>32+1568+39+854</f>
        <v>2493</v>
      </c>
      <c r="G31" s="7"/>
    </row>
    <row r="32" spans="1:9">
      <c r="A32" s="7" t="s">
        <v>55</v>
      </c>
      <c r="B32" s="9" t="s">
        <v>49</v>
      </c>
      <c r="C32" s="18"/>
      <c r="D32" s="7">
        <f>14414+2605</f>
        <v>17019</v>
      </c>
      <c r="E32" s="7">
        <f>578+5662+225</f>
        <v>6465</v>
      </c>
      <c r="F32" s="7">
        <v>350</v>
      </c>
      <c r="G32" s="7"/>
    </row>
    <row r="33" spans="1:7">
      <c r="A33" s="7" t="s">
        <v>56</v>
      </c>
      <c r="B33" s="9" t="s">
        <v>51</v>
      </c>
      <c r="C33" s="18"/>
      <c r="D33" s="7">
        <f>1525+102</f>
        <v>1627</v>
      </c>
      <c r="E33" s="7">
        <f>10+131</f>
        <v>141</v>
      </c>
      <c r="F33" s="7">
        <f>1+24</f>
        <v>25</v>
      </c>
      <c r="G33" s="7"/>
    </row>
    <row r="34" spans="1:7" ht="55.2">
      <c r="A34" s="7" t="s">
        <v>15</v>
      </c>
      <c r="B34" s="9" t="s">
        <v>57</v>
      </c>
      <c r="C34" s="18"/>
      <c r="D34" s="7"/>
      <c r="E34" s="7"/>
      <c r="F34" s="7"/>
      <c r="G34" s="7"/>
    </row>
    <row r="35" spans="1:7">
      <c r="A35" s="7" t="s">
        <v>58</v>
      </c>
      <c r="B35" s="9" t="s">
        <v>59</v>
      </c>
      <c r="C35" s="18"/>
      <c r="D35" s="7">
        <v>81</v>
      </c>
      <c r="E35" s="7">
        <v>2</v>
      </c>
      <c r="F35" s="7">
        <v>5</v>
      </c>
      <c r="G35" s="7"/>
    </row>
  </sheetData>
  <mergeCells count="9">
    <mergeCell ref="C24:C35"/>
    <mergeCell ref="A9:G9"/>
    <mergeCell ref="A10:G10"/>
    <mergeCell ref="A18:C18"/>
    <mergeCell ref="A20:A22"/>
    <mergeCell ref="B20:B22"/>
    <mergeCell ref="C20:C22"/>
    <mergeCell ref="D20:G20"/>
    <mergeCell ref="D21:G2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перевалка</vt:lpstr>
      <vt:lpstr>хранение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Ludmila Plekhanova / VSC Head of Planning Department</cp:lastModifiedBy>
  <cp:lastPrinted>2013-10-08T04:40:05Z</cp:lastPrinted>
  <dcterms:created xsi:type="dcterms:W3CDTF">2013-02-24T23:33:05Z</dcterms:created>
  <dcterms:modified xsi:type="dcterms:W3CDTF">2013-10-08T04:41:01Z</dcterms:modified>
</cp:coreProperties>
</file>